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1" i="14" l="1"/>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E18" i="14"/>
  <c r="E20" i="14" s="1"/>
  <c r="E16" i="14"/>
  <c r="E14" i="14"/>
  <c r="E12" i="14"/>
  <c r="E10" i="14"/>
  <c r="E11" i="14" s="1"/>
  <c r="Q5" i="16" l="1"/>
  <c r="E15" i="14"/>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Q10" i="16" l="1"/>
  <c r="E52" i="14"/>
  <c r="B5" i="13"/>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E132" i="12" l="1"/>
  <c r="E49" i="14"/>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AJ7" i="12"/>
  <c r="BF2" i="17" s="1"/>
  <c r="B34" i="13"/>
  <c r="D35" i="16" s="1"/>
  <c r="CT62" i="12"/>
  <c r="DC60" i="12"/>
  <c r="DB71" i="12"/>
  <c r="CY108" i="12"/>
  <c r="DA121" i="12"/>
  <c r="AA105" i="13"/>
  <c r="CZ95" i="12"/>
  <c r="CV131" i="12" l="1"/>
  <c r="CW82" i="12"/>
  <c r="Q101" i="16" s="1"/>
  <c r="CT132" i="12"/>
  <c r="P98" i="16"/>
  <c r="CX82" i="12"/>
  <c r="Q102" i="16" s="1"/>
  <c r="CU62" i="12"/>
  <c r="AK7" i="12"/>
  <c r="BG2" i="17" s="1"/>
  <c r="B35" i="13"/>
  <c r="D36" i="16" s="1"/>
  <c r="DD60" i="12"/>
  <c r="DC71" i="12"/>
  <c r="DA95" i="12"/>
  <c r="DB121" i="12"/>
  <c r="CZ108" i="12"/>
  <c r="AA106" i="13"/>
  <c r="CW131" i="12" l="1"/>
  <c r="CU132" i="12"/>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<sst xmlns="http://schemas.openxmlformats.org/spreadsheetml/2006/main" count="1661" uniqueCount="640">
  <si>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</si>
  <si>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</si>
  <si>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</si>
  <si>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</si>
  <si>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</si>
  <si>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</si>
  <si>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</si>
  <si>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</si>
  <si>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</si>
  <si>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</si>
  <si>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</si>
  <si>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</si>
  <si>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</si>
  <si>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</si>
  <si>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</si>
  <si>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</si>
  <si>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</si>
  <si>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</si>
  <si>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</si>
  <si>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</si>
  <si>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</si>
  <si>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</si>
  <si>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</si>
  <si>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</si>
  <si>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</si>
  <si>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</si>
  <si>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</si>
  <si>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</si>
  <si>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</si>
  <si>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</si>
  <si>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</si>
  <si>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</si>
  <si>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</si>
  <si>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</si>
  <si>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</si>
  <si>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</si>
  <si>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</si>
  <si>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</si>
  <si>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</si>
  <si>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</si>
  <si>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</si>
  <si>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</si>
  <si>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</si>
  <si>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</si>
  <si>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</si>
  <si>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</si>
  <si>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</si>
  <si>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</si>
  <si>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</si>
  <si>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</si>
  <si>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</si>
  <si>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</si>
  <si>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</si>
  <si>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</si>
  <si>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</si>
  <si>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</si>
  <si>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</si>
  <si>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</si>
  <si>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</si>
  <si>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</si>
  <si>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</si>
  <si>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</si>
  <si>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</si>
  <si>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</si>
  <si>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</si>
  <si>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</si>
  <si>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</si>
  <si>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</si>
  <si>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</si>
  <si>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</si>
  <si>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</si>
  <si>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</si>
  <si>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</si>
  <si>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</si>
  <si>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</si>
  <si>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</si>
  <si>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</si>
  <si>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</si>
  <si>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</si>
  <si>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</si>
  <si>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</si>
  <si>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</si>
  <si>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</si>
  <si>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</si>
  <si>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</si>
  <si>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</si>
  <si>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</si>
  <si>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</si>
  <si>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</si>
  <si>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</si>
  <si>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</si>
  <si>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</si>
  <si>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</si>
  <si>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</si>
  <si>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</si>
  <si>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</si>
  <si>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</si>
  <si>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</si>
  <si>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</si>
  <si>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</si>
  <si>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</si>
  <si>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</si>
  <si>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</si>
  <si>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</si>
  <si>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</si>
  <si>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</si>
  <si>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</si>
  <si>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</si>
  <si>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</si>
  <si>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</si>
  <si>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</si>
  <si>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</si>
  <si>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</si>
  <si>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</si>
  <si>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</si>
  <si>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</si>
  <si>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</si>
  <si>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</si>
  <si>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</si>
  <si>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</si>
  <si>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</si>
  <si>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</si>
  <si>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</si>
  <si>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</si>
  <si>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</si>
  <si>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</si>
  <si>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</si>
  <si>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</si>
  <si>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</si>
  <si>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</si>
  <si>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</si>
  <si>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</si>
  <si>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</si>
  <si>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</si>
  <si>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</si>
  <si>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</si>
  <si>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</si>
  <si>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</si>
  <si>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</si>
  <si>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</si>
  <si>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</si>
  <si>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</si>
  <si>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</si>
  <si>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</si>
  <si>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</si>
  <si>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</si>
  <si>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</si>
  <si>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</si>
  <si>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</si>
  <si>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</si>
  <si>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</si>
  <si>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</si>
  <si>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</si>
  <si>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</si>
  <si>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</si>
  <si>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</si>
  <si>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</si>
  <si>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</si>
  <si>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</si>
  <si>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</si>
  <si>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</si>
  <si>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</si>
  <si>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</si>
  <si>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</si>
  <si>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</si>
  <si>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</si>
  <si>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</si>
  <si>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</si>
  <si>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</si>
  <si>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</si>
  <si>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</si>
  <si>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</si>
  <si>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</si>
  <si>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</si>
  <si>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</si>
  <si>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</si>
  <si>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</si>
  <si>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</si>
  <si>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</si>
  <si>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</si>
  <si>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</si>
  <si>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</si>
  <si>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</si>
  <si>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</si>
  <si>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</si>
  <si>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</si>
  <si>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</si>
  <si>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</si>
  <si>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</si>
  <si>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</si>
  <si>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</si>
  <si>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</si>
  <si>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</si>
  <si>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</si>
  <si>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</si>
  <si>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</si>
  <si>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</si>
  <si>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</si>
  <si>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</si>
  <si>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</si>
  <si>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</si>
  <si>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</si>
  <si>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</si>
  <si>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</si>
  <si>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</si>
  <si>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</si>
  <si>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</si>
  <si>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</si>
  <si>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</si>
  <si>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</si>
  <si>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</si>
  <si>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</si>
  <si>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</si>
  <si>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</si>
  <si>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</si>
  <si>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</si>
  <si>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</si>
  <si>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</si>
  <si>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</si>
  <si>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</si>
  <si>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</si>
  <si>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</si>
  <si>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</si>
  <si>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</si>
  <si>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</si>
  <si>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</si>
  <si>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</si>
  <si>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</si>
  <si>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</si>
  <si>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</si>
  <si>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</si>
  <si>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</si>
  <si>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</si>
  <si>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</si>
  <si>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</si>
  <si>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</si>
  <si>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</si>
  <si>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</si>
  <si>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</si>
  <si>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</si>
  <si>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</si>
  <si>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</si>
  <si>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</si>
  <si>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</si>
  <si>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</si>
  <si>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</si>
  <si>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</si>
  <si>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</si>
  <si>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</si>
  <si>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</si>
  <si>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</si>
  <si>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</si>
  <si>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</si>
  <si>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</si>
  <si>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</si>
  <si>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</si>
  <si>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</si>
  <si>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</si>
  <si>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</si>
  <si>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</si>
  <si>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</si>
  <si>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</si>
  <si>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</si>
  <si>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</si>
  <si>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</si>
  <si>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</si>
  <si>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</si>
  <si>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</si>
  <si>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</si>
  <si>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</si>
  <si>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</si>
  <si>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</si>
  <si>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</si>
  <si>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</si>
  <si>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</si>
  <si>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</si>
  <si>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</si>
  <si>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</si>
  <si>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</si>
  <si>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</si>
  <si>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</si>
  <si>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</si>
  <si>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</si>
  <si>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</si>
  <si>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</si>
  <si>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</si>
  <si>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</si>
  <si>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</si>
  <si>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</si>
  <si>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</si>
  <si>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</si>
  <si>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</si>
  <si>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</si>
  <si>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</si>
  <si>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</si>
  <si>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</si>
  <si>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</si>
  <si>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</si>
  <si>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</si>
  <si>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</si>
  <si>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</si>
  <si>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</si>
  <si>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</si>
  <si>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</si>
  <si>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</si>
  <si>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</si>
  <si>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</si>
  <si>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</si>
  <si>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</si>
  <si>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</si>
  <si>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</si>
  <si>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</si>
  <si>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</si>
  <si>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</si>
  <si>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</si>
  <si>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</si>
  <si>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</si>
  <si>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</si>
  <si>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</si>
  <si>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</si>
  <si>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</si>
  <si>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</si>
  <si>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</si>
  <si>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</si>
  <si>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</si>
  <si>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</si>
  <si>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</si>
  <si>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</si>
  <si>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</si>
  <si>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</si>
  <si>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</si>
  <si>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</si>
  <si>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</si>
  <si>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</si>
  <si>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</si>
  <si>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</si>
  <si>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</si>
  <si>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</si>
  <si>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</si>
  <si>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</si>
  <si>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</si>
  <si>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</si>
  <si>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</si>
  <si>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</si>
  <si>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</si>
  <si>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</si>
  <si>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</si>
  <si>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</si>
  <si>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</si>
  <si>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</si>
  <si>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</si>
  <si>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</si>
  <si>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</si>
  <si>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</si>
  <si>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</si>
  <si>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</si>
  <si>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</si>
  <si>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</si>
  <si>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</si>
  <si>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</si>
  <si>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</si>
  <si>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</si>
  <si>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</si>
  <si>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</si>
  <si>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</si>
  <si>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</si>
  <si>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</si>
  <si>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</si>
  <si>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</si>
  <si>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</si>
  <si>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</si>
  <si>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</si>
  <si>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</si>
  <si>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</si>
  <si>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</si>
  <si>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</si>
  <si>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</si>
  <si>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</si>
  <si>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</si>
  <si>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</si>
  <si>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</si>
  <si>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</si>
  <si>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</si>
  <si>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</si>
  <si>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</si>
  <si>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</si>
  <si>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</si>
  <si>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</si>
  <si>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</si>
  <si>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</si>
  <si>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</si>
  <si>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</si>
  <si>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</si>
  <si>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</si>
  <si>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</si>
  <si>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</si>
  <si>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</si>
  <si>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</si>
  <si>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</si>
  <si>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</si>
  <si>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</si>
  <si>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</si>
  <si>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</si>
  <si>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</si>
  <si>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</si>
  <si>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</si>
  <si>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</si>
  <si>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</si>
  <si>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</si>
  <si>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</si>
  <si>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</si>
  <si>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</si>
  <si>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</si>
  <si>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</si>
  <si>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</si>
  <si>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</si>
  <si>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</si>
  <si>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</si>
  <si>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</si>
  <si>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</si>
  <si>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</si>
  <si>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</si>
  <si>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</si>
  <si>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</si>
  <si>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</si>
  <si>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</si>
  <si>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</si>
  <si>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</si>
  <si>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</si>
  <si>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</si>
  <si>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</si>
  <si>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</si>
  <si>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</si>
  <si>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</si>
  <si>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</si>
  <si>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</si>
  <si>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</si>
  <si>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فاضل آباد</t>
  </si>
  <si>
    <t>جهانگيرآباد</t>
  </si>
  <si>
    <t xml:space="preserve">عباس آباد </t>
  </si>
  <si>
    <t>وحدت آباد</t>
  </si>
  <si>
    <t>چمژاب</t>
  </si>
  <si>
    <t>ارمو</t>
  </si>
  <si>
    <t>قلعه تسمه</t>
  </si>
  <si>
    <t>جهادآباد</t>
  </si>
  <si>
    <t>کله جوب</t>
  </si>
  <si>
    <t>جهانگیر آباد</t>
  </si>
  <si>
    <t>بهمن آباد</t>
  </si>
  <si>
    <t>وزیر آباد</t>
  </si>
  <si>
    <t>ایلام</t>
  </si>
  <si>
    <t>دره شهر</t>
  </si>
  <si>
    <t>ياس</t>
  </si>
  <si>
    <t>نرگس</t>
  </si>
  <si>
    <t>لاله</t>
  </si>
  <si>
    <t>ماداکتو</t>
  </si>
  <si>
    <t>کبیرکوه</t>
  </si>
  <si>
    <t>گل محمدی</t>
  </si>
  <si>
    <t>گل مریم</t>
  </si>
  <si>
    <t>گل نیلوفر</t>
  </si>
  <si>
    <t>گل رز</t>
  </si>
  <si>
    <t>گل ژاله</t>
  </si>
  <si>
    <t>گل نسترن</t>
  </si>
  <si>
    <t>شقایق</t>
  </si>
  <si>
    <t>سیمره</t>
  </si>
  <si>
    <t>الوند</t>
  </si>
  <si>
    <t>دماوند</t>
  </si>
  <si>
    <t>فرهنگ</t>
  </si>
  <si>
    <t>ايثارگران</t>
  </si>
  <si>
    <t>اتحاد</t>
  </si>
  <si>
    <t>وحدت</t>
  </si>
  <si>
    <t>تعاون</t>
  </si>
  <si>
    <t>سرمایه</t>
  </si>
  <si>
    <t>زنبق</t>
  </si>
  <si>
    <t>قاصدک</t>
  </si>
  <si>
    <t>ارکیده</t>
  </si>
  <si>
    <t>نرگس قلعه تسمه</t>
  </si>
  <si>
    <t>کبودبام</t>
  </si>
  <si>
    <t>مهرگان</t>
  </si>
  <si>
    <t>زاگرس</t>
  </si>
  <si>
    <t>سیمره وزیرآباد</t>
  </si>
  <si>
    <t>غیرفعال</t>
  </si>
  <si>
    <t>فعال</t>
  </si>
  <si>
    <t>منحل شده</t>
  </si>
  <si>
    <t>ترابی</t>
  </si>
  <si>
    <t>کلینیک طلوع مهر</t>
  </si>
  <si>
    <t>خ حسن وند</t>
  </si>
  <si>
    <t>0918 942911 5</t>
  </si>
  <si>
    <t>فريبا چترزرين</t>
  </si>
  <si>
    <t>زینب شکری</t>
  </si>
  <si>
    <t>مژگان زيني وند</t>
  </si>
  <si>
    <t>اكرم پور كاوه</t>
  </si>
  <si>
    <t>فریبا چترزرین</t>
  </si>
  <si>
    <t>مهری احمدی</t>
  </si>
  <si>
    <t>زینب حاجی</t>
  </si>
  <si>
    <t>1392/10/03</t>
  </si>
  <si>
    <t>1392/10/1</t>
  </si>
  <si>
    <t>1392/10/04</t>
  </si>
  <si>
    <t>1392/10/05</t>
  </si>
  <si>
    <t>1392/10/27</t>
  </si>
  <si>
    <t>1393/02/29</t>
  </si>
  <si>
    <t>1392/11/07</t>
  </si>
  <si>
    <t>1392/11/06</t>
  </si>
  <si>
    <t>1393/03/02</t>
  </si>
  <si>
    <t>1393/02/15</t>
  </si>
  <si>
    <t>1393/03/15</t>
  </si>
  <si>
    <t>1393/03/07</t>
  </si>
  <si>
    <t>1393/10/4</t>
  </si>
  <si>
    <t>1393/11/19</t>
  </si>
  <si>
    <t>71 34 25 323</t>
  </si>
  <si>
    <t>ت8</t>
  </si>
  <si>
    <t>منحل</t>
  </si>
  <si>
    <t>ت4</t>
  </si>
  <si>
    <t>پ11</t>
  </si>
  <si>
    <t>پ12</t>
  </si>
  <si>
    <t>پ4</t>
  </si>
  <si>
    <t>پ5</t>
  </si>
  <si>
    <t>رقيه جوادي زاده</t>
  </si>
  <si>
    <t>زیبا    پالیزبان</t>
  </si>
  <si>
    <t>مرضیه جوادی زاده</t>
  </si>
  <si>
    <t>زینب زینی وند</t>
  </si>
  <si>
    <t>سميه نصيري</t>
  </si>
  <si>
    <t>مرضیه  زارعی</t>
  </si>
  <si>
    <t>ناهید صورتی</t>
  </si>
  <si>
    <t>کبری  قنبری</t>
  </si>
  <si>
    <t>معصومه عزیزی</t>
  </si>
  <si>
    <t>فرزانه سوری</t>
  </si>
  <si>
    <t>فریده اولادی</t>
  </si>
  <si>
    <t>ناهيد بزله</t>
  </si>
  <si>
    <t>نسرین شادیه</t>
  </si>
  <si>
    <t>مليحه مجلسي</t>
  </si>
  <si>
    <t>فاطمه شفيع نيا</t>
  </si>
  <si>
    <t>راضیه عموزاده</t>
  </si>
  <si>
    <t>فائذه عشرتي</t>
  </si>
  <si>
    <t>شيما پوركاوه</t>
  </si>
  <si>
    <t>طیبه حسنوند</t>
  </si>
  <si>
    <t>نسرین شمسی</t>
  </si>
  <si>
    <t>لیلا فتحی</t>
  </si>
  <si>
    <t>فرشته آبتین</t>
  </si>
  <si>
    <t>بانو بیگی</t>
  </si>
  <si>
    <t>فرشتنه حیدری</t>
  </si>
  <si>
    <t>مهناز زینی وند</t>
  </si>
  <si>
    <t>مستانه قاسم نسب</t>
  </si>
  <si>
    <t>صغری نادری</t>
  </si>
  <si>
    <t>ثمانه دارايي</t>
  </si>
  <si>
    <t>مائده چترزرین</t>
  </si>
  <si>
    <t>زهرا جوادیان</t>
  </si>
  <si>
    <t>مهوش شیرمحمدی</t>
  </si>
  <si>
    <t>افسانه نوروزی</t>
  </si>
  <si>
    <t>کلثوم  پاکباز</t>
  </si>
  <si>
    <t>اختر گوهری</t>
  </si>
  <si>
    <t>شیما یاری</t>
  </si>
  <si>
    <t>شیما  نظری</t>
  </si>
  <si>
    <t>فاطمه معصومی</t>
  </si>
  <si>
    <t>فریده بزله</t>
  </si>
  <si>
    <t>فرحناز غلامی</t>
  </si>
  <si>
    <t>مهناز والی زاده</t>
  </si>
  <si>
    <t>مریم اولاد پور</t>
  </si>
  <si>
    <t>مهتاب زيني وند</t>
  </si>
  <si>
    <t>مريم زيني وند</t>
  </si>
  <si>
    <t>اسما پوركاوه</t>
  </si>
  <si>
    <t>فريبا عموزاده</t>
  </si>
  <si>
    <t>كبري حسنوندعموزاده</t>
  </si>
  <si>
    <t>معصومه عموزاده</t>
  </si>
  <si>
    <t>اکرم بیات</t>
  </si>
  <si>
    <t>اکرم خسروی</t>
  </si>
  <si>
    <t>طیبه عبدیان</t>
  </si>
  <si>
    <t>زهرافاضلی</t>
  </si>
  <si>
    <t>گیتی حیدری</t>
  </si>
  <si>
    <t>فرشته رشنو</t>
  </si>
  <si>
    <t>کلثوم حاجی</t>
  </si>
  <si>
    <t>زهرا حاجيوند</t>
  </si>
  <si>
    <t>زهرا  فاضلی</t>
  </si>
  <si>
    <t>سمیرا امرائی</t>
  </si>
  <si>
    <t>مریم  نظری</t>
  </si>
  <si>
    <t>ستایش بساطی</t>
  </si>
  <si>
    <t>فاطمه پاليزبان</t>
  </si>
  <si>
    <t>معصومه قنبری</t>
  </si>
  <si>
    <t>حریره میرزایی</t>
  </si>
  <si>
    <t>زینب بازیار</t>
  </si>
  <si>
    <t>اکرم اولاد</t>
  </si>
  <si>
    <t>منیر اولاد</t>
  </si>
  <si>
    <t>معصومه اولادپور</t>
  </si>
  <si>
    <t>کبری شادیه</t>
  </si>
  <si>
    <t>سوسن شادیوند</t>
  </si>
  <si>
    <t>خديجه زيني وند</t>
  </si>
  <si>
    <t>فاطمه عموزاده</t>
  </si>
  <si>
    <t>زهرا عموزاده</t>
  </si>
  <si>
    <t>ساره حسنوندعموزاده</t>
  </si>
  <si>
    <t>فهیمه داودنژاد</t>
  </si>
  <si>
    <t>زینب تمری</t>
  </si>
  <si>
    <t>طاهره خسروپور</t>
  </si>
  <si>
    <t>فاطمه سیفی</t>
  </si>
  <si>
    <t>مهرگان شمسی</t>
  </si>
  <si>
    <t>زهرا شیرخدا</t>
  </si>
  <si>
    <t>فائزه نظری</t>
  </si>
  <si>
    <t>عاطفه شیخ محمدی</t>
  </si>
  <si>
    <t>فریده طهماسبی</t>
  </si>
  <si>
    <t>متوسط</t>
  </si>
  <si>
    <t>قوي</t>
  </si>
  <si>
    <t>ضعیف</t>
  </si>
  <si>
    <t>ضعيف</t>
  </si>
  <si>
    <t>دارند</t>
  </si>
  <si>
    <t>ندارد</t>
  </si>
  <si>
    <t>ماهانه</t>
  </si>
  <si>
    <t>27هرماه</t>
  </si>
  <si>
    <t>24هرماه</t>
  </si>
  <si>
    <t>25هرماه</t>
  </si>
  <si>
    <t>26هرماه</t>
  </si>
  <si>
    <t>23هرماه</t>
  </si>
  <si>
    <t>28هرماه</t>
  </si>
  <si>
    <t>هرماه28</t>
  </si>
  <si>
    <t>انجام شده</t>
  </si>
  <si>
    <t>مرتب</t>
  </si>
  <si>
    <t>تشکیل نشده</t>
  </si>
  <si>
    <t>دارد</t>
  </si>
  <si>
    <t>بی نقض</t>
  </si>
  <si>
    <t>1392/12/18</t>
  </si>
  <si>
    <t>1393/7/19</t>
  </si>
  <si>
    <t>1393/03/27</t>
  </si>
  <si>
    <t>1393/9/2</t>
  </si>
  <si>
    <t>1393/8/20</t>
  </si>
  <si>
    <t>1394/3/2</t>
  </si>
  <si>
    <t>1394/3/1</t>
  </si>
  <si>
    <t>1393/11/1</t>
  </si>
  <si>
    <t>94/6/9</t>
  </si>
  <si>
    <t>1393/02/04</t>
  </si>
  <si>
    <t>1393/02/03</t>
  </si>
  <si>
    <t>1393/02/08</t>
  </si>
  <si>
    <t>1393/10/5</t>
  </si>
  <si>
    <t>1393/8/30</t>
  </si>
  <si>
    <t>93/11/10</t>
  </si>
  <si>
    <t>95/3/4</t>
  </si>
  <si>
    <t>1393/02/28</t>
  </si>
  <si>
    <t>1393/11/12</t>
  </si>
  <si>
    <t>1393/9/18</t>
  </si>
  <si>
    <t>93/11/13</t>
  </si>
  <si>
    <t>94/6/2</t>
  </si>
  <si>
    <t>95/3/11</t>
  </si>
  <si>
    <t>95/4/8</t>
  </si>
  <si>
    <t>سمیه شادی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</si>
</sst>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D66" sqref="D66"/>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598" t="s">
        <v>305</v>
      </c>
      <c r="C2" s="597"/>
      <c r="D2" s="461" t="s">
        <v>306</v>
      </c>
      <c r="E2" s="596" t="s">
        <v>307</v>
      </c>
      <c r="F2" s="596"/>
      <c r="G2" s="596"/>
      <c r="H2" s="596"/>
      <c r="I2" s="596"/>
      <c r="J2" s="596"/>
      <c r="K2" s="596"/>
      <c r="L2" s="596"/>
      <c r="M2" s="596"/>
      <c r="N2" s="596"/>
      <c r="O2" s="596"/>
      <c r="P2" s="596"/>
      <c r="Q2" s="596"/>
      <c r="R2" s="596"/>
      <c r="S2" s="596"/>
      <c r="T2" s="596"/>
      <c r="U2" s="597"/>
    </row>
    <row r="3" spans="2:21" ht="18" thickBot="1" x14ac:dyDescent="0.45">
      <c r="B3" s="588" t="s">
        <v>14</v>
      </c>
      <c r="C3" s="589"/>
      <c r="D3" s="449" t="s">
        <v>56</v>
      </c>
      <c r="E3" s="620" t="s">
        <v>311</v>
      </c>
      <c r="F3" s="621"/>
      <c r="G3" s="621"/>
      <c r="H3" s="621"/>
      <c r="I3" s="621"/>
      <c r="J3" s="621"/>
      <c r="K3" s="621"/>
      <c r="L3" s="621"/>
      <c r="M3" s="621"/>
      <c r="N3" s="621"/>
      <c r="O3" s="621"/>
      <c r="P3" s="621"/>
      <c r="Q3" s="621"/>
      <c r="R3" s="621"/>
      <c r="S3" s="621"/>
      <c r="T3" s="621"/>
      <c r="U3" s="622"/>
    </row>
    <row r="4" spans="2:21" ht="18" thickBot="1" x14ac:dyDescent="0.45">
      <c r="B4" s="588"/>
      <c r="C4" s="589"/>
      <c r="D4" s="450" t="s">
        <v>59</v>
      </c>
      <c r="E4" s="623" t="s">
        <v>310</v>
      </c>
      <c r="F4" s="624"/>
      <c r="G4" s="624"/>
      <c r="H4" s="624"/>
      <c r="I4" s="624"/>
      <c r="J4" s="624"/>
      <c r="K4" s="624"/>
      <c r="L4" s="624"/>
      <c r="M4" s="624"/>
      <c r="N4" s="624"/>
      <c r="O4" s="624"/>
      <c r="P4" s="624"/>
      <c r="Q4" s="624"/>
      <c r="R4" s="624"/>
      <c r="S4" s="624"/>
      <c r="T4" s="624"/>
      <c r="U4" s="625"/>
    </row>
    <row r="5" spans="2:21" ht="18" thickBot="1" x14ac:dyDescent="0.45">
      <c r="B5" s="588"/>
      <c r="C5" s="589"/>
      <c r="D5" s="449" t="s">
        <v>60</v>
      </c>
      <c r="E5" s="620" t="s">
        <v>309</v>
      </c>
      <c r="F5" s="621"/>
      <c r="G5" s="621"/>
      <c r="H5" s="621"/>
      <c r="I5" s="621"/>
      <c r="J5" s="621"/>
      <c r="K5" s="621"/>
      <c r="L5" s="621"/>
      <c r="M5" s="621"/>
      <c r="N5" s="621"/>
      <c r="O5" s="621"/>
      <c r="P5" s="621"/>
      <c r="Q5" s="621"/>
      <c r="R5" s="621"/>
      <c r="S5" s="621"/>
      <c r="T5" s="621"/>
      <c r="U5" s="622"/>
    </row>
    <row r="6" spans="2:21" ht="18" thickBot="1" x14ac:dyDescent="0.45">
      <c r="B6" s="588"/>
      <c r="C6" s="589"/>
      <c r="D6" s="450" t="s">
        <v>33</v>
      </c>
      <c r="E6" s="623" t="s">
        <v>308</v>
      </c>
      <c r="F6" s="624"/>
      <c r="G6" s="624"/>
      <c r="H6" s="624"/>
      <c r="I6" s="624"/>
      <c r="J6" s="624"/>
      <c r="K6" s="624"/>
      <c r="L6" s="624"/>
      <c r="M6" s="624"/>
      <c r="N6" s="624"/>
      <c r="O6" s="624"/>
      <c r="P6" s="624"/>
      <c r="Q6" s="624"/>
      <c r="R6" s="624"/>
      <c r="S6" s="624"/>
      <c r="T6" s="624"/>
      <c r="U6" s="625"/>
    </row>
    <row r="7" spans="2:21" ht="18" thickBot="1" x14ac:dyDescent="0.45">
      <c r="B7" s="588"/>
      <c r="C7" s="589"/>
      <c r="D7" s="449" t="s">
        <v>9</v>
      </c>
      <c r="E7" s="620" t="s">
        <v>312</v>
      </c>
      <c r="F7" s="621"/>
      <c r="G7" s="621"/>
      <c r="H7" s="621"/>
      <c r="I7" s="621"/>
      <c r="J7" s="621"/>
      <c r="K7" s="621"/>
      <c r="L7" s="621"/>
      <c r="M7" s="621"/>
      <c r="N7" s="621"/>
      <c r="O7" s="621"/>
      <c r="P7" s="621"/>
      <c r="Q7" s="621"/>
      <c r="R7" s="621"/>
      <c r="S7" s="621"/>
      <c r="T7" s="621"/>
      <c r="U7" s="622"/>
    </row>
    <row r="8" spans="2:21" ht="18" thickBot="1" x14ac:dyDescent="0.45">
      <c r="B8" s="588"/>
      <c r="C8" s="589"/>
      <c r="D8" s="450" t="s">
        <v>22</v>
      </c>
      <c r="E8" s="623" t="s">
        <v>313</v>
      </c>
      <c r="F8" s="624"/>
      <c r="G8" s="624"/>
      <c r="H8" s="624"/>
      <c r="I8" s="624"/>
      <c r="J8" s="624"/>
      <c r="K8" s="624"/>
      <c r="L8" s="624"/>
      <c r="M8" s="624"/>
      <c r="N8" s="624"/>
      <c r="O8" s="624"/>
      <c r="P8" s="624"/>
      <c r="Q8" s="624"/>
      <c r="R8" s="624"/>
      <c r="S8" s="624"/>
      <c r="T8" s="624"/>
      <c r="U8" s="625"/>
    </row>
    <row r="9" spans="2:21" ht="29.25" thickBot="1" x14ac:dyDescent="0.45">
      <c r="B9" s="588"/>
      <c r="C9" s="589"/>
      <c r="D9" s="449" t="s">
        <v>290</v>
      </c>
      <c r="E9" s="620" t="s">
        <v>314</v>
      </c>
      <c r="F9" s="621"/>
      <c r="G9" s="621"/>
      <c r="H9" s="621"/>
      <c r="I9" s="621"/>
      <c r="J9" s="621"/>
      <c r="K9" s="621"/>
      <c r="L9" s="621"/>
      <c r="M9" s="621"/>
      <c r="N9" s="621"/>
      <c r="O9" s="621"/>
      <c r="P9" s="621"/>
      <c r="Q9" s="621"/>
      <c r="R9" s="621"/>
      <c r="S9" s="621"/>
      <c r="T9" s="621"/>
      <c r="U9" s="622"/>
    </row>
    <row r="10" spans="2:21" ht="18" thickBot="1" x14ac:dyDescent="0.45">
      <c r="B10" s="588"/>
      <c r="C10" s="589"/>
      <c r="D10" s="450" t="s">
        <v>51</v>
      </c>
      <c r="E10" s="602" t="s">
        <v>315</v>
      </c>
      <c r="F10" s="603"/>
      <c r="G10" s="603"/>
      <c r="H10" s="603"/>
      <c r="I10" s="603"/>
      <c r="J10" s="603"/>
      <c r="K10" s="603"/>
      <c r="L10" s="603"/>
      <c r="M10" s="603"/>
      <c r="N10" s="603"/>
      <c r="O10" s="603"/>
      <c r="P10" s="603"/>
      <c r="Q10" s="603"/>
      <c r="R10" s="603"/>
      <c r="S10" s="603"/>
      <c r="T10" s="603"/>
      <c r="U10" s="604"/>
    </row>
    <row r="11" spans="2:21" ht="18" thickBot="1" x14ac:dyDescent="0.45">
      <c r="B11" s="588"/>
      <c r="C11" s="589"/>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88"/>
      <c r="C12" s="589"/>
      <c r="D12" s="450" t="s">
        <v>219</v>
      </c>
      <c r="E12" s="602" t="s">
        <v>317</v>
      </c>
      <c r="F12" s="603"/>
      <c r="G12" s="603"/>
      <c r="H12" s="603"/>
      <c r="I12" s="603"/>
      <c r="J12" s="603"/>
      <c r="K12" s="603"/>
      <c r="L12" s="603"/>
      <c r="M12" s="603"/>
      <c r="N12" s="603"/>
      <c r="O12" s="603"/>
      <c r="P12" s="603"/>
      <c r="Q12" s="603"/>
      <c r="R12" s="603"/>
      <c r="S12" s="603"/>
      <c r="T12" s="603"/>
      <c r="U12" s="604"/>
    </row>
    <row r="13" spans="2:21" ht="18" thickBot="1" x14ac:dyDescent="0.45">
      <c r="B13" s="588"/>
      <c r="C13" s="589"/>
      <c r="D13" s="488" t="s">
        <v>421</v>
      </c>
      <c r="E13" s="623" t="s">
        <v>424</v>
      </c>
      <c r="F13" s="624"/>
      <c r="G13" s="624"/>
      <c r="H13" s="624"/>
      <c r="I13" s="624"/>
      <c r="J13" s="624"/>
      <c r="K13" s="624"/>
      <c r="L13" s="624"/>
      <c r="M13" s="624"/>
      <c r="N13" s="624"/>
      <c r="O13" s="624"/>
      <c r="P13" s="624"/>
      <c r="Q13" s="624"/>
      <c r="R13" s="624"/>
      <c r="S13" s="624"/>
      <c r="T13" s="624"/>
      <c r="U13" s="625"/>
    </row>
    <row r="14" spans="2:21" ht="18" thickBot="1" x14ac:dyDescent="0.45">
      <c r="B14" s="588"/>
      <c r="C14" s="589"/>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88"/>
      <c r="C15" s="589"/>
      <c r="D15" s="451" t="s">
        <v>62</v>
      </c>
      <c r="E15" s="602" t="s">
        <v>319</v>
      </c>
      <c r="F15" s="603"/>
      <c r="G15" s="603"/>
      <c r="H15" s="603"/>
      <c r="I15" s="603"/>
      <c r="J15" s="603"/>
      <c r="K15" s="603"/>
      <c r="L15" s="603"/>
      <c r="M15" s="603"/>
      <c r="N15" s="603"/>
      <c r="O15" s="603"/>
      <c r="P15" s="603"/>
      <c r="Q15" s="603"/>
      <c r="R15" s="603"/>
      <c r="S15" s="603"/>
      <c r="T15" s="603"/>
      <c r="U15" s="604"/>
    </row>
    <row r="16" spans="2:21" ht="18" thickBot="1" x14ac:dyDescent="0.45">
      <c r="B16" s="588"/>
      <c r="C16" s="589"/>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88"/>
      <c r="C17" s="589"/>
      <c r="D17" s="451" t="s">
        <v>107</v>
      </c>
      <c r="E17" s="602" t="s">
        <v>321</v>
      </c>
      <c r="F17" s="603"/>
      <c r="G17" s="603"/>
      <c r="H17" s="603"/>
      <c r="I17" s="603"/>
      <c r="J17" s="603"/>
      <c r="K17" s="603"/>
      <c r="L17" s="603"/>
      <c r="M17" s="603"/>
      <c r="N17" s="603"/>
      <c r="O17" s="603"/>
      <c r="P17" s="603"/>
      <c r="Q17" s="603"/>
      <c r="R17" s="603"/>
      <c r="S17" s="603"/>
      <c r="T17" s="603"/>
      <c r="U17" s="604"/>
    </row>
    <row r="18" spans="2:21" ht="18" thickBot="1" x14ac:dyDescent="0.45">
      <c r="B18" s="588"/>
      <c r="C18" s="589"/>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88"/>
      <c r="C19" s="589"/>
      <c r="D19" s="450" t="s">
        <v>21</v>
      </c>
      <c r="E19" s="602" t="s">
        <v>323</v>
      </c>
      <c r="F19" s="603"/>
      <c r="G19" s="603"/>
      <c r="H19" s="603"/>
      <c r="I19" s="603"/>
      <c r="J19" s="603"/>
      <c r="K19" s="603"/>
      <c r="L19" s="603"/>
      <c r="M19" s="603"/>
      <c r="N19" s="603"/>
      <c r="O19" s="603"/>
      <c r="P19" s="603"/>
      <c r="Q19" s="603"/>
      <c r="R19" s="603"/>
      <c r="S19" s="603"/>
      <c r="T19" s="603"/>
      <c r="U19" s="604"/>
    </row>
    <row r="20" spans="2:21" ht="18" thickBot="1" x14ac:dyDescent="0.45">
      <c r="B20" s="588"/>
      <c r="C20" s="589"/>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88"/>
      <c r="C21" s="589"/>
      <c r="D21" s="451" t="s">
        <v>54</v>
      </c>
      <c r="E21" s="602" t="s">
        <v>326</v>
      </c>
      <c r="F21" s="603"/>
      <c r="G21" s="603"/>
      <c r="H21" s="603"/>
      <c r="I21" s="603"/>
      <c r="J21" s="603"/>
      <c r="K21" s="603"/>
      <c r="L21" s="603"/>
      <c r="M21" s="603"/>
      <c r="N21" s="603"/>
      <c r="O21" s="603"/>
      <c r="P21" s="603"/>
      <c r="Q21" s="603"/>
      <c r="R21" s="603"/>
      <c r="S21" s="603"/>
      <c r="T21" s="603"/>
      <c r="U21" s="604"/>
    </row>
    <row r="22" spans="2:21" ht="18" thickBot="1" x14ac:dyDescent="0.45">
      <c r="B22" s="588"/>
      <c r="C22" s="589"/>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86" t="s">
        <v>11</v>
      </c>
      <c r="C23" s="587"/>
      <c r="D23" s="453" t="s">
        <v>0</v>
      </c>
      <c r="E23" s="602" t="s">
        <v>328</v>
      </c>
      <c r="F23" s="603"/>
      <c r="G23" s="603"/>
      <c r="H23" s="603"/>
      <c r="I23" s="603"/>
      <c r="J23" s="603"/>
      <c r="K23" s="603"/>
      <c r="L23" s="603"/>
      <c r="M23" s="603"/>
      <c r="N23" s="603"/>
      <c r="O23" s="603"/>
      <c r="P23" s="603"/>
      <c r="Q23" s="603"/>
      <c r="R23" s="603"/>
      <c r="S23" s="603"/>
      <c r="T23" s="603"/>
      <c r="U23" s="604"/>
    </row>
    <row r="24" spans="2:21" ht="18" thickBot="1" x14ac:dyDescent="0.45">
      <c r="B24" s="588"/>
      <c r="C24" s="589"/>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88"/>
      <c r="C25" s="589"/>
      <c r="D25" s="453" t="s">
        <v>2</v>
      </c>
      <c r="E25" s="602" t="s">
        <v>330</v>
      </c>
      <c r="F25" s="603"/>
      <c r="G25" s="603"/>
      <c r="H25" s="603"/>
      <c r="I25" s="603"/>
      <c r="J25" s="603"/>
      <c r="K25" s="603"/>
      <c r="L25" s="603"/>
      <c r="M25" s="603"/>
      <c r="N25" s="603"/>
      <c r="O25" s="603"/>
      <c r="P25" s="603"/>
      <c r="Q25" s="603"/>
      <c r="R25" s="603"/>
      <c r="S25" s="603"/>
      <c r="T25" s="603"/>
      <c r="U25" s="604"/>
    </row>
    <row r="26" spans="2:21" ht="18" thickBot="1" x14ac:dyDescent="0.45">
      <c r="B26" s="588"/>
      <c r="C26" s="589"/>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88"/>
      <c r="C27" s="589"/>
      <c r="D27" s="453" t="s">
        <v>67</v>
      </c>
      <c r="E27" s="602" t="s">
        <v>332</v>
      </c>
      <c r="F27" s="603"/>
      <c r="G27" s="603"/>
      <c r="H27" s="603"/>
      <c r="I27" s="603"/>
      <c r="J27" s="603"/>
      <c r="K27" s="603"/>
      <c r="L27" s="603"/>
      <c r="M27" s="603"/>
      <c r="N27" s="603"/>
      <c r="O27" s="603"/>
      <c r="P27" s="603"/>
      <c r="Q27" s="603"/>
      <c r="R27" s="603"/>
      <c r="S27" s="603"/>
      <c r="T27" s="603"/>
      <c r="U27" s="604"/>
    </row>
    <row r="28" spans="2:21" ht="18" thickBot="1" x14ac:dyDescent="0.45">
      <c r="B28" s="588"/>
      <c r="C28" s="589"/>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88"/>
      <c r="C29" s="589"/>
      <c r="D29" s="453" t="s">
        <v>23</v>
      </c>
      <c r="E29" s="602" t="s">
        <v>334</v>
      </c>
      <c r="F29" s="603"/>
      <c r="G29" s="603"/>
      <c r="H29" s="603"/>
      <c r="I29" s="603"/>
      <c r="J29" s="603"/>
      <c r="K29" s="603"/>
      <c r="L29" s="603"/>
      <c r="M29" s="603"/>
      <c r="N29" s="603"/>
      <c r="O29" s="603"/>
      <c r="P29" s="603"/>
      <c r="Q29" s="603"/>
      <c r="R29" s="603"/>
      <c r="S29" s="603"/>
      <c r="T29" s="603"/>
      <c r="U29" s="604"/>
    </row>
    <row r="30" spans="2:21" ht="18" thickBot="1" x14ac:dyDescent="0.45">
      <c r="B30" s="590"/>
      <c r="C30" s="591"/>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86" t="s">
        <v>4</v>
      </c>
      <c r="C31" s="587"/>
      <c r="D31" s="453" t="s">
        <v>29</v>
      </c>
      <c r="E31" s="602" t="s">
        <v>336</v>
      </c>
      <c r="F31" s="603"/>
      <c r="G31" s="603"/>
      <c r="H31" s="603"/>
      <c r="I31" s="603"/>
      <c r="J31" s="603"/>
      <c r="K31" s="603"/>
      <c r="L31" s="603"/>
      <c r="M31" s="603"/>
      <c r="N31" s="603"/>
      <c r="O31" s="603"/>
      <c r="P31" s="603"/>
      <c r="Q31" s="603"/>
      <c r="R31" s="603"/>
      <c r="S31" s="603"/>
      <c r="T31" s="603"/>
      <c r="U31" s="604"/>
    </row>
    <row r="32" spans="2:21" ht="18" thickBot="1" x14ac:dyDescent="0.45">
      <c r="B32" s="588"/>
      <c r="C32" s="589"/>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88"/>
      <c r="C33" s="589"/>
      <c r="D33" s="453" t="s">
        <v>30</v>
      </c>
      <c r="E33" s="602" t="s">
        <v>338</v>
      </c>
      <c r="F33" s="603"/>
      <c r="G33" s="603"/>
      <c r="H33" s="603"/>
      <c r="I33" s="603"/>
      <c r="J33" s="603"/>
      <c r="K33" s="603"/>
      <c r="L33" s="603"/>
      <c r="M33" s="603"/>
      <c r="N33" s="603"/>
      <c r="O33" s="603"/>
      <c r="P33" s="603"/>
      <c r="Q33" s="603"/>
      <c r="R33" s="603"/>
      <c r="S33" s="603"/>
      <c r="T33" s="603"/>
      <c r="U33" s="604"/>
    </row>
    <row r="34" spans="2:21" ht="18" thickBot="1" x14ac:dyDescent="0.45">
      <c r="B34" s="588"/>
      <c r="C34" s="589"/>
      <c r="D34" s="457" t="s">
        <v>15</v>
      </c>
      <c r="E34" s="623" t="s">
        <v>339</v>
      </c>
      <c r="F34" s="624"/>
      <c r="G34" s="624"/>
      <c r="H34" s="624"/>
      <c r="I34" s="624"/>
      <c r="J34" s="624"/>
      <c r="K34" s="624"/>
      <c r="L34" s="624"/>
      <c r="M34" s="624"/>
      <c r="N34" s="624"/>
      <c r="O34" s="624"/>
      <c r="P34" s="624"/>
      <c r="Q34" s="624"/>
      <c r="R34" s="624"/>
      <c r="S34" s="624"/>
      <c r="T34" s="624"/>
      <c r="U34" s="625"/>
    </row>
    <row r="35" spans="2:21" ht="18" thickBot="1" x14ac:dyDescent="0.45">
      <c r="B35" s="590"/>
      <c r="C35" s="591"/>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86" t="s">
        <v>5</v>
      </c>
      <c r="C36" s="587"/>
      <c r="D36" s="453" t="s">
        <v>28</v>
      </c>
      <c r="E36" s="602" t="s">
        <v>340</v>
      </c>
      <c r="F36" s="603"/>
      <c r="G36" s="603"/>
      <c r="H36" s="603"/>
      <c r="I36" s="603"/>
      <c r="J36" s="603"/>
      <c r="K36" s="603"/>
      <c r="L36" s="603"/>
      <c r="M36" s="603"/>
      <c r="N36" s="603"/>
      <c r="O36" s="603"/>
      <c r="P36" s="603"/>
      <c r="Q36" s="603"/>
      <c r="R36" s="603"/>
      <c r="S36" s="603"/>
      <c r="T36" s="603"/>
      <c r="U36" s="604"/>
    </row>
    <row r="37" spans="2:21" ht="18" thickBot="1" x14ac:dyDescent="0.45">
      <c r="B37" s="588"/>
      <c r="C37" s="589"/>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88"/>
      <c r="C38" s="589"/>
      <c r="D38" s="453" t="s">
        <v>70</v>
      </c>
      <c r="E38" s="602" t="s">
        <v>342</v>
      </c>
      <c r="F38" s="603"/>
      <c r="G38" s="603"/>
      <c r="H38" s="603"/>
      <c r="I38" s="603"/>
      <c r="J38" s="603"/>
      <c r="K38" s="603"/>
      <c r="L38" s="603"/>
      <c r="M38" s="603"/>
      <c r="N38" s="603"/>
      <c r="O38" s="603"/>
      <c r="P38" s="603"/>
      <c r="Q38" s="603"/>
      <c r="R38" s="603"/>
      <c r="S38" s="603"/>
      <c r="T38" s="603"/>
      <c r="U38" s="604"/>
    </row>
    <row r="39" spans="2:21" ht="18" thickBot="1" x14ac:dyDescent="0.45">
      <c r="B39" s="588"/>
      <c r="C39" s="589"/>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0"/>
      <c r="C40" s="591"/>
      <c r="D40" s="453" t="s">
        <v>6</v>
      </c>
      <c r="E40" s="602" t="s">
        <v>344</v>
      </c>
      <c r="F40" s="603"/>
      <c r="G40" s="603"/>
      <c r="H40" s="603"/>
      <c r="I40" s="603"/>
      <c r="J40" s="603"/>
      <c r="K40" s="603"/>
      <c r="L40" s="603"/>
      <c r="M40" s="603"/>
      <c r="N40" s="603"/>
      <c r="O40" s="603"/>
      <c r="P40" s="603"/>
      <c r="Q40" s="603"/>
      <c r="R40" s="603"/>
      <c r="S40" s="603"/>
      <c r="T40" s="603"/>
      <c r="U40" s="604"/>
    </row>
    <row r="41" spans="2:21" ht="18" thickBot="1" x14ac:dyDescent="0.45">
      <c r="B41" s="586" t="s">
        <v>16</v>
      </c>
      <c r="C41" s="587"/>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88"/>
      <c r="C42" s="589"/>
      <c r="D42" s="453" t="s">
        <v>111</v>
      </c>
      <c r="E42" s="602" t="s">
        <v>356</v>
      </c>
      <c r="F42" s="603"/>
      <c r="G42" s="603"/>
      <c r="H42" s="603"/>
      <c r="I42" s="603"/>
      <c r="J42" s="603"/>
      <c r="K42" s="603"/>
      <c r="L42" s="603"/>
      <c r="M42" s="603"/>
      <c r="N42" s="603"/>
      <c r="O42" s="603"/>
      <c r="P42" s="603"/>
      <c r="Q42" s="603"/>
      <c r="R42" s="603"/>
      <c r="S42" s="603"/>
      <c r="T42" s="603"/>
      <c r="U42" s="604"/>
    </row>
    <row r="43" spans="2:21" ht="18" thickBot="1" x14ac:dyDescent="0.45">
      <c r="B43" s="588"/>
      <c r="C43" s="589"/>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88"/>
      <c r="C44" s="589"/>
      <c r="D44" s="453" t="s">
        <v>112</v>
      </c>
      <c r="E44" s="602" t="s">
        <v>358</v>
      </c>
      <c r="F44" s="603"/>
      <c r="G44" s="603"/>
      <c r="H44" s="603"/>
      <c r="I44" s="603"/>
      <c r="J44" s="603"/>
      <c r="K44" s="603"/>
      <c r="L44" s="603"/>
      <c r="M44" s="603"/>
      <c r="N44" s="603"/>
      <c r="O44" s="603"/>
      <c r="P44" s="603"/>
      <c r="Q44" s="603"/>
      <c r="R44" s="603"/>
      <c r="S44" s="603"/>
      <c r="T44" s="603"/>
      <c r="U44" s="604"/>
    </row>
    <row r="45" spans="2:21" ht="18" thickBot="1" x14ac:dyDescent="0.45">
      <c r="B45" s="588"/>
      <c r="C45" s="589"/>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88"/>
      <c r="C46" s="589"/>
      <c r="D46" s="453" t="s">
        <v>7</v>
      </c>
      <c r="E46" s="602" t="s">
        <v>360</v>
      </c>
      <c r="F46" s="603"/>
      <c r="G46" s="603"/>
      <c r="H46" s="603"/>
      <c r="I46" s="603"/>
      <c r="J46" s="603"/>
      <c r="K46" s="603"/>
      <c r="L46" s="603"/>
      <c r="M46" s="603"/>
      <c r="N46" s="603"/>
      <c r="O46" s="603"/>
      <c r="P46" s="603"/>
      <c r="Q46" s="603"/>
      <c r="R46" s="603"/>
      <c r="S46" s="603"/>
      <c r="T46" s="603"/>
      <c r="U46" s="604"/>
    </row>
    <row r="47" spans="2:21" ht="18" thickBot="1" x14ac:dyDescent="0.45">
      <c r="B47" s="588"/>
      <c r="C47" s="589"/>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88"/>
      <c r="C48" s="589"/>
      <c r="D48" s="453" t="s">
        <v>18</v>
      </c>
      <c r="E48" s="602" t="s">
        <v>362</v>
      </c>
      <c r="F48" s="603"/>
      <c r="G48" s="603"/>
      <c r="H48" s="603"/>
      <c r="I48" s="603"/>
      <c r="J48" s="603"/>
      <c r="K48" s="603"/>
      <c r="L48" s="603"/>
      <c r="M48" s="603"/>
      <c r="N48" s="603"/>
      <c r="O48" s="603"/>
      <c r="P48" s="603"/>
      <c r="Q48" s="603"/>
      <c r="R48" s="603"/>
      <c r="S48" s="603"/>
      <c r="T48" s="603"/>
      <c r="U48" s="604"/>
    </row>
    <row r="49" spans="2:21" ht="29.25" thickBot="1" x14ac:dyDescent="0.45">
      <c r="B49" s="588"/>
      <c r="C49" s="589"/>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86" t="s">
        <v>115</v>
      </c>
      <c r="C50" s="587"/>
      <c r="D50" s="453" t="s">
        <v>114</v>
      </c>
      <c r="E50" s="602" t="s">
        <v>364</v>
      </c>
      <c r="F50" s="603"/>
      <c r="G50" s="603"/>
      <c r="H50" s="603"/>
      <c r="I50" s="603"/>
      <c r="J50" s="603"/>
      <c r="K50" s="603"/>
      <c r="L50" s="603"/>
      <c r="M50" s="603"/>
      <c r="N50" s="603"/>
      <c r="O50" s="603"/>
      <c r="P50" s="603"/>
      <c r="Q50" s="603"/>
      <c r="R50" s="603"/>
      <c r="S50" s="603"/>
      <c r="T50" s="603"/>
      <c r="U50" s="604"/>
    </row>
    <row r="51" spans="2:21" ht="18" thickBot="1" x14ac:dyDescent="0.45">
      <c r="B51" s="588"/>
      <c r="C51" s="589"/>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88"/>
      <c r="C52" s="589"/>
      <c r="D52" s="453" t="s">
        <v>34</v>
      </c>
      <c r="E52" s="602" t="s">
        <v>366</v>
      </c>
      <c r="F52" s="603"/>
      <c r="G52" s="603"/>
      <c r="H52" s="603"/>
      <c r="I52" s="603"/>
      <c r="J52" s="603"/>
      <c r="K52" s="603"/>
      <c r="L52" s="603"/>
      <c r="M52" s="603"/>
      <c r="N52" s="603"/>
      <c r="O52" s="603"/>
      <c r="P52" s="603"/>
      <c r="Q52" s="603"/>
      <c r="R52" s="603"/>
      <c r="S52" s="603"/>
      <c r="T52" s="603"/>
      <c r="U52" s="604"/>
    </row>
    <row r="53" spans="2:21" ht="18" thickBot="1" x14ac:dyDescent="0.45">
      <c r="B53" s="588"/>
      <c r="C53" s="589"/>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88"/>
      <c r="C54" s="589"/>
      <c r="D54" s="453" t="s">
        <v>117</v>
      </c>
      <c r="E54" s="602" t="s">
        <v>368</v>
      </c>
      <c r="F54" s="603"/>
      <c r="G54" s="603"/>
      <c r="H54" s="603"/>
      <c r="I54" s="603"/>
      <c r="J54" s="603"/>
      <c r="K54" s="603"/>
      <c r="L54" s="603"/>
      <c r="M54" s="603"/>
      <c r="N54" s="603"/>
      <c r="O54" s="603"/>
      <c r="P54" s="603"/>
      <c r="Q54" s="603"/>
      <c r="R54" s="603"/>
      <c r="S54" s="603"/>
      <c r="T54" s="603"/>
      <c r="U54" s="604"/>
    </row>
    <row r="55" spans="2:21" ht="18" thickBot="1" x14ac:dyDescent="0.45">
      <c r="B55" s="588"/>
      <c r="C55" s="589"/>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88"/>
      <c r="C56" s="589"/>
      <c r="D56" s="453" t="s">
        <v>119</v>
      </c>
      <c r="E56" s="602" t="s">
        <v>370</v>
      </c>
      <c r="F56" s="603"/>
      <c r="G56" s="603"/>
      <c r="H56" s="603"/>
      <c r="I56" s="603"/>
      <c r="J56" s="603"/>
      <c r="K56" s="603"/>
      <c r="L56" s="603"/>
      <c r="M56" s="603"/>
      <c r="N56" s="603"/>
      <c r="O56" s="603"/>
      <c r="P56" s="603"/>
      <c r="Q56" s="603"/>
      <c r="R56" s="603"/>
      <c r="S56" s="603"/>
      <c r="T56" s="603"/>
      <c r="U56" s="604"/>
    </row>
    <row r="57" spans="2:21" ht="18" thickBot="1" x14ac:dyDescent="0.45">
      <c r="B57" s="588"/>
      <c r="C57" s="589"/>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88"/>
      <c r="C58" s="589"/>
      <c r="D58" s="453" t="s">
        <v>121</v>
      </c>
      <c r="E58" s="602" t="s">
        <v>371</v>
      </c>
      <c r="F58" s="603"/>
      <c r="G58" s="603"/>
      <c r="H58" s="603"/>
      <c r="I58" s="603"/>
      <c r="J58" s="603"/>
      <c r="K58" s="603"/>
      <c r="L58" s="603"/>
      <c r="M58" s="603"/>
      <c r="N58" s="603"/>
      <c r="O58" s="603"/>
      <c r="P58" s="603"/>
      <c r="Q58" s="603"/>
      <c r="R58" s="603"/>
      <c r="S58" s="603"/>
      <c r="T58" s="603"/>
      <c r="U58" s="604"/>
    </row>
    <row r="59" spans="2:21" ht="36.75" customHeight="1" thickBot="1" x14ac:dyDescent="0.45">
      <c r="B59" s="588"/>
      <c r="C59" s="589"/>
      <c r="D59" s="448" t="s">
        <v>122</v>
      </c>
      <c r="E59" s="617" t="s">
        <v>372</v>
      </c>
      <c r="F59" s="618"/>
      <c r="G59" s="618"/>
      <c r="H59" s="618"/>
      <c r="I59" s="618"/>
      <c r="J59" s="618"/>
      <c r="K59" s="618"/>
      <c r="L59" s="618"/>
      <c r="M59" s="618"/>
      <c r="N59" s="618"/>
      <c r="O59" s="618"/>
      <c r="P59" s="618"/>
      <c r="Q59" s="618"/>
      <c r="R59" s="618"/>
      <c r="S59" s="618"/>
      <c r="T59" s="618"/>
      <c r="U59" s="619"/>
    </row>
    <row r="60" spans="2:21" ht="18" thickBot="1" x14ac:dyDescent="0.45">
      <c r="B60" s="588"/>
      <c r="C60" s="589"/>
      <c r="D60" s="453" t="s">
        <v>61</v>
      </c>
      <c r="E60" s="602" t="s">
        <v>373</v>
      </c>
      <c r="F60" s="603"/>
      <c r="G60" s="603"/>
      <c r="H60" s="603"/>
      <c r="I60" s="603"/>
      <c r="J60" s="603"/>
      <c r="K60" s="603"/>
      <c r="L60" s="603"/>
      <c r="M60" s="603"/>
      <c r="N60" s="603"/>
      <c r="O60" s="603"/>
      <c r="P60" s="603"/>
      <c r="Q60" s="603"/>
      <c r="R60" s="603"/>
      <c r="S60" s="603"/>
      <c r="T60" s="603"/>
      <c r="U60" s="604"/>
    </row>
    <row r="61" spans="2:21" ht="18" thickBot="1" x14ac:dyDescent="0.45">
      <c r="B61" s="588"/>
      <c r="C61" s="589"/>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88"/>
      <c r="C62" s="589"/>
      <c r="D62" s="453" t="s">
        <v>123</v>
      </c>
      <c r="E62" s="602" t="s">
        <v>375</v>
      </c>
      <c r="F62" s="603"/>
      <c r="G62" s="603"/>
      <c r="H62" s="603"/>
      <c r="I62" s="603"/>
      <c r="J62" s="603"/>
      <c r="K62" s="603"/>
      <c r="L62" s="603"/>
      <c r="M62" s="603"/>
      <c r="N62" s="603"/>
      <c r="O62" s="603"/>
      <c r="P62" s="603"/>
      <c r="Q62" s="603"/>
      <c r="R62" s="603"/>
      <c r="S62" s="603"/>
      <c r="T62" s="603"/>
      <c r="U62" s="604"/>
    </row>
    <row r="63" spans="2:21" ht="43.5" thickBot="1" x14ac:dyDescent="0.45">
      <c r="B63" s="588"/>
      <c r="C63" s="589"/>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88"/>
      <c r="C64" s="589"/>
      <c r="D64" s="450" t="s">
        <v>125</v>
      </c>
      <c r="E64" s="602" t="s">
        <v>376</v>
      </c>
      <c r="F64" s="603"/>
      <c r="G64" s="603"/>
      <c r="H64" s="603"/>
      <c r="I64" s="603"/>
      <c r="J64" s="603"/>
      <c r="K64" s="603"/>
      <c r="L64" s="603"/>
      <c r="M64" s="603"/>
      <c r="N64" s="603"/>
      <c r="O64" s="603"/>
      <c r="P64" s="603"/>
      <c r="Q64" s="603"/>
      <c r="R64" s="603"/>
      <c r="S64" s="603"/>
      <c r="T64" s="603"/>
      <c r="U64" s="604"/>
    </row>
    <row r="65" spans="2:21" ht="18" thickBot="1" x14ac:dyDescent="0.45">
      <c r="B65" s="588"/>
      <c r="C65" s="589"/>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88"/>
      <c r="C66" s="589"/>
      <c r="D66" s="453" t="s">
        <v>12</v>
      </c>
      <c r="E66" s="602" t="s">
        <v>377</v>
      </c>
      <c r="F66" s="603"/>
      <c r="G66" s="603"/>
      <c r="H66" s="603"/>
      <c r="I66" s="603"/>
      <c r="J66" s="603"/>
      <c r="K66" s="603"/>
      <c r="L66" s="603"/>
      <c r="M66" s="603"/>
      <c r="N66" s="603"/>
      <c r="O66" s="603"/>
      <c r="P66" s="603"/>
      <c r="Q66" s="603"/>
      <c r="R66" s="603"/>
      <c r="S66" s="603"/>
      <c r="T66" s="603"/>
      <c r="U66" s="604"/>
    </row>
    <row r="67" spans="2:21" ht="18" thickBot="1" x14ac:dyDescent="0.45">
      <c r="B67" s="588"/>
      <c r="C67" s="589"/>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88"/>
      <c r="C68" s="589"/>
      <c r="D68" s="453" t="s">
        <v>234</v>
      </c>
      <c r="E68" s="602" t="s">
        <v>379</v>
      </c>
      <c r="F68" s="603"/>
      <c r="G68" s="603"/>
      <c r="H68" s="603"/>
      <c r="I68" s="603"/>
      <c r="J68" s="603"/>
      <c r="K68" s="603"/>
      <c r="L68" s="603"/>
      <c r="M68" s="603"/>
      <c r="N68" s="603"/>
      <c r="O68" s="603"/>
      <c r="P68" s="603"/>
      <c r="Q68" s="603"/>
      <c r="R68" s="603"/>
      <c r="S68" s="603"/>
      <c r="T68" s="603"/>
      <c r="U68" s="604"/>
    </row>
    <row r="69" spans="2:21" ht="18" thickBot="1" x14ac:dyDescent="0.45">
      <c r="B69" s="588"/>
      <c r="C69" s="589"/>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88"/>
      <c r="C70" s="589"/>
      <c r="D70" s="453" t="s">
        <v>127</v>
      </c>
      <c r="E70" s="602" t="s">
        <v>381</v>
      </c>
      <c r="F70" s="603"/>
      <c r="G70" s="603"/>
      <c r="H70" s="603"/>
      <c r="I70" s="603"/>
      <c r="J70" s="603"/>
      <c r="K70" s="603"/>
      <c r="L70" s="603"/>
      <c r="M70" s="603"/>
      <c r="N70" s="603"/>
      <c r="O70" s="603"/>
      <c r="P70" s="603"/>
      <c r="Q70" s="603"/>
      <c r="R70" s="603"/>
      <c r="S70" s="603"/>
      <c r="T70" s="603"/>
      <c r="U70" s="604"/>
    </row>
    <row r="71" spans="2:21" ht="18" thickBot="1" x14ac:dyDescent="0.45">
      <c r="B71" s="588"/>
      <c r="C71" s="589"/>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88"/>
      <c r="C72" s="589"/>
      <c r="D72" s="453" t="s">
        <v>129</v>
      </c>
      <c r="E72" s="602" t="s">
        <v>383</v>
      </c>
      <c r="F72" s="603"/>
      <c r="G72" s="603"/>
      <c r="H72" s="603"/>
      <c r="I72" s="603"/>
      <c r="J72" s="603"/>
      <c r="K72" s="603"/>
      <c r="L72" s="603"/>
      <c r="M72" s="603"/>
      <c r="N72" s="603"/>
      <c r="O72" s="603"/>
      <c r="P72" s="603"/>
      <c r="Q72" s="603"/>
      <c r="R72" s="603"/>
      <c r="S72" s="603"/>
      <c r="T72" s="603"/>
      <c r="U72" s="604"/>
    </row>
    <row r="73" spans="2:21" ht="18" thickBot="1" x14ac:dyDescent="0.45">
      <c r="B73" s="588"/>
      <c r="C73" s="589"/>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88"/>
      <c r="C74" s="589"/>
      <c r="D74" s="453" t="s">
        <v>131</v>
      </c>
      <c r="E74" s="602" t="s">
        <v>385</v>
      </c>
      <c r="F74" s="603"/>
      <c r="G74" s="603"/>
      <c r="H74" s="603"/>
      <c r="I74" s="603"/>
      <c r="J74" s="603"/>
      <c r="K74" s="603"/>
      <c r="L74" s="603"/>
      <c r="M74" s="603"/>
      <c r="N74" s="603"/>
      <c r="O74" s="603"/>
      <c r="P74" s="603"/>
      <c r="Q74" s="603"/>
      <c r="R74" s="603"/>
      <c r="S74" s="603"/>
      <c r="T74" s="603"/>
      <c r="U74" s="604"/>
    </row>
    <row r="75" spans="2:21" ht="18" thickBot="1" x14ac:dyDescent="0.45">
      <c r="B75" s="588"/>
      <c r="C75" s="589"/>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88"/>
      <c r="C76" s="589"/>
      <c r="D76" s="453" t="s">
        <v>133</v>
      </c>
      <c r="E76" s="602" t="s">
        <v>420</v>
      </c>
      <c r="F76" s="603"/>
      <c r="G76" s="603"/>
      <c r="H76" s="603"/>
      <c r="I76" s="603"/>
      <c r="J76" s="603"/>
      <c r="K76" s="603"/>
      <c r="L76" s="603"/>
      <c r="M76" s="603"/>
      <c r="N76" s="603"/>
      <c r="O76" s="603"/>
      <c r="P76" s="603"/>
      <c r="Q76" s="603"/>
      <c r="R76" s="603"/>
      <c r="S76" s="603"/>
      <c r="T76" s="603"/>
      <c r="U76" s="604"/>
    </row>
    <row r="77" spans="2:21" ht="18" thickBot="1" x14ac:dyDescent="0.45">
      <c r="B77" s="588"/>
      <c r="C77" s="589"/>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0"/>
      <c r="C78" s="591"/>
      <c r="D78" s="453" t="s">
        <v>135</v>
      </c>
      <c r="E78" s="602" t="s">
        <v>388</v>
      </c>
      <c r="F78" s="603"/>
      <c r="G78" s="603"/>
      <c r="H78" s="603"/>
      <c r="I78" s="603"/>
      <c r="J78" s="603"/>
      <c r="K78" s="603"/>
      <c r="L78" s="603"/>
      <c r="M78" s="603"/>
      <c r="N78" s="603"/>
      <c r="O78" s="603"/>
      <c r="P78" s="603"/>
      <c r="Q78" s="603"/>
      <c r="R78" s="603"/>
      <c r="S78" s="603"/>
      <c r="T78" s="603"/>
      <c r="U78" s="604"/>
    </row>
    <row r="79" spans="2:21" ht="18" thickBot="1" x14ac:dyDescent="0.45">
      <c r="B79" s="586" t="s">
        <v>8</v>
      </c>
      <c r="C79" s="587"/>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88"/>
      <c r="C80" s="589"/>
      <c r="D80" s="453" t="s">
        <v>68</v>
      </c>
      <c r="E80" s="602" t="s">
        <v>390</v>
      </c>
      <c r="F80" s="603"/>
      <c r="G80" s="603"/>
      <c r="H80" s="603"/>
      <c r="I80" s="603"/>
      <c r="J80" s="603"/>
      <c r="K80" s="603"/>
      <c r="L80" s="603"/>
      <c r="M80" s="603"/>
      <c r="N80" s="603"/>
      <c r="O80" s="603"/>
      <c r="P80" s="603"/>
      <c r="Q80" s="603"/>
      <c r="R80" s="603"/>
      <c r="S80" s="603"/>
      <c r="T80" s="603"/>
      <c r="U80" s="604"/>
    </row>
    <row r="81" spans="2:21" ht="18" thickBot="1" x14ac:dyDescent="0.45">
      <c r="B81" s="586" t="s">
        <v>24</v>
      </c>
      <c r="C81" s="587"/>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88"/>
      <c r="C82" s="589"/>
      <c r="D82" s="453" t="s">
        <v>136</v>
      </c>
      <c r="E82" s="602" t="s">
        <v>392</v>
      </c>
      <c r="F82" s="603"/>
      <c r="G82" s="603"/>
      <c r="H82" s="603"/>
      <c r="I82" s="603"/>
      <c r="J82" s="603"/>
      <c r="K82" s="603"/>
      <c r="L82" s="603"/>
      <c r="M82" s="603"/>
      <c r="N82" s="603"/>
      <c r="O82" s="603"/>
      <c r="P82" s="603"/>
      <c r="Q82" s="603"/>
      <c r="R82" s="603"/>
      <c r="S82" s="603"/>
      <c r="T82" s="603"/>
      <c r="U82" s="604"/>
    </row>
    <row r="83" spans="2:21" ht="18" thickBot="1" x14ac:dyDescent="0.45">
      <c r="B83" s="588"/>
      <c r="C83" s="589"/>
      <c r="D83" s="454" t="s">
        <v>137</v>
      </c>
      <c r="E83" s="614" t="s">
        <v>393</v>
      </c>
      <c r="F83" s="615"/>
      <c r="G83" s="615"/>
      <c r="H83" s="615"/>
      <c r="I83" s="615"/>
      <c r="J83" s="615"/>
      <c r="K83" s="615"/>
      <c r="L83" s="615"/>
      <c r="M83" s="615"/>
      <c r="N83" s="615"/>
      <c r="O83" s="615"/>
      <c r="P83" s="615"/>
      <c r="Q83" s="615"/>
      <c r="R83" s="615"/>
      <c r="S83" s="615"/>
      <c r="T83" s="615"/>
      <c r="U83" s="616"/>
    </row>
    <row r="84" spans="2:21" ht="18" thickBot="1" x14ac:dyDescent="0.45">
      <c r="B84" s="588"/>
      <c r="C84" s="589"/>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88"/>
      <c r="C85" s="589"/>
      <c r="D85" s="456" t="s">
        <v>292</v>
      </c>
      <c r="E85" s="605" t="s">
        <v>395</v>
      </c>
      <c r="F85" s="606"/>
      <c r="G85" s="606"/>
      <c r="H85" s="606"/>
      <c r="I85" s="606"/>
      <c r="J85" s="606"/>
      <c r="K85" s="606"/>
      <c r="L85" s="606"/>
      <c r="M85" s="606"/>
      <c r="N85" s="606"/>
      <c r="O85" s="606"/>
      <c r="P85" s="606"/>
      <c r="Q85" s="606"/>
      <c r="R85" s="606"/>
      <c r="S85" s="606"/>
      <c r="T85" s="606"/>
      <c r="U85" s="607"/>
    </row>
    <row r="86" spans="2:21" ht="18" thickBot="1" x14ac:dyDescent="0.45">
      <c r="B86" s="588"/>
      <c r="C86" s="589"/>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88"/>
      <c r="C87" s="589"/>
      <c r="D87" s="456" t="s">
        <v>35</v>
      </c>
      <c r="E87" s="605" t="s">
        <v>397</v>
      </c>
      <c r="F87" s="606"/>
      <c r="G87" s="606"/>
      <c r="H87" s="606"/>
      <c r="I87" s="606"/>
      <c r="J87" s="606"/>
      <c r="K87" s="606"/>
      <c r="L87" s="606"/>
      <c r="M87" s="606"/>
      <c r="N87" s="606"/>
      <c r="O87" s="606"/>
      <c r="P87" s="606"/>
      <c r="Q87" s="606"/>
      <c r="R87" s="606"/>
      <c r="S87" s="606"/>
      <c r="T87" s="606"/>
      <c r="U87" s="607"/>
    </row>
    <row r="88" spans="2:21" ht="18" thickBot="1" x14ac:dyDescent="0.45">
      <c r="B88" s="588"/>
      <c r="C88" s="589"/>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88"/>
      <c r="C89" s="589"/>
      <c r="D89" s="456" t="s">
        <v>140</v>
      </c>
      <c r="E89" s="605" t="s">
        <v>399</v>
      </c>
      <c r="F89" s="606"/>
      <c r="G89" s="606"/>
      <c r="H89" s="606"/>
      <c r="I89" s="606"/>
      <c r="J89" s="606"/>
      <c r="K89" s="606"/>
      <c r="L89" s="606"/>
      <c r="M89" s="606"/>
      <c r="N89" s="606"/>
      <c r="O89" s="606"/>
      <c r="P89" s="606"/>
      <c r="Q89" s="606"/>
      <c r="R89" s="606"/>
      <c r="S89" s="606"/>
      <c r="T89" s="606"/>
      <c r="U89" s="607"/>
    </row>
    <row r="90" spans="2:21" ht="18" thickBot="1" x14ac:dyDescent="0.45">
      <c r="B90" s="588"/>
      <c r="C90" s="589"/>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88"/>
      <c r="C91" s="589"/>
      <c r="D91" s="456" t="s">
        <v>142</v>
      </c>
      <c r="E91" s="605" t="s">
        <v>401</v>
      </c>
      <c r="F91" s="606"/>
      <c r="G91" s="606"/>
      <c r="H91" s="606"/>
      <c r="I91" s="606"/>
      <c r="J91" s="606"/>
      <c r="K91" s="606"/>
      <c r="L91" s="606"/>
      <c r="M91" s="606"/>
      <c r="N91" s="606"/>
      <c r="O91" s="606"/>
      <c r="P91" s="606"/>
      <c r="Q91" s="606"/>
      <c r="R91" s="606"/>
      <c r="S91" s="606"/>
      <c r="T91" s="606"/>
      <c r="U91" s="607"/>
    </row>
    <row r="92" spans="2:21" ht="18" thickBot="1" x14ac:dyDescent="0.45">
      <c r="B92" s="588"/>
      <c r="C92" s="589"/>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88"/>
      <c r="C93" s="589"/>
      <c r="D93" s="456" t="s">
        <v>143</v>
      </c>
      <c r="E93" s="605" t="s">
        <v>403</v>
      </c>
      <c r="F93" s="606"/>
      <c r="G93" s="606"/>
      <c r="H93" s="606"/>
      <c r="I93" s="606"/>
      <c r="J93" s="606"/>
      <c r="K93" s="606"/>
      <c r="L93" s="606"/>
      <c r="M93" s="606"/>
      <c r="N93" s="606"/>
      <c r="O93" s="606"/>
      <c r="P93" s="606"/>
      <c r="Q93" s="606"/>
      <c r="R93" s="606"/>
      <c r="S93" s="606"/>
      <c r="T93" s="606"/>
      <c r="U93" s="607"/>
    </row>
    <row r="94" spans="2:21" ht="18" thickBot="1" x14ac:dyDescent="0.45">
      <c r="B94" s="588"/>
      <c r="C94" s="589"/>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88"/>
      <c r="C95" s="589"/>
      <c r="D95" s="456" t="s">
        <v>145</v>
      </c>
      <c r="E95" s="605" t="s">
        <v>405</v>
      </c>
      <c r="F95" s="606"/>
      <c r="G95" s="606"/>
      <c r="H95" s="606"/>
      <c r="I95" s="606"/>
      <c r="J95" s="606"/>
      <c r="K95" s="606"/>
      <c r="L95" s="606"/>
      <c r="M95" s="606"/>
      <c r="N95" s="606"/>
      <c r="O95" s="606"/>
      <c r="P95" s="606"/>
      <c r="Q95" s="606"/>
      <c r="R95" s="606"/>
      <c r="S95" s="606"/>
      <c r="T95" s="606"/>
      <c r="U95" s="607"/>
    </row>
    <row r="96" spans="2:21" ht="18" thickBot="1" x14ac:dyDescent="0.45">
      <c r="B96" s="588"/>
      <c r="C96" s="589"/>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88"/>
      <c r="C97" s="589"/>
      <c r="D97" s="459" t="s">
        <v>293</v>
      </c>
      <c r="E97" s="611" t="s">
        <v>394</v>
      </c>
      <c r="F97" s="612"/>
      <c r="G97" s="612"/>
      <c r="H97" s="612"/>
      <c r="I97" s="612"/>
      <c r="J97" s="612"/>
      <c r="K97" s="612"/>
      <c r="L97" s="612"/>
      <c r="M97" s="612"/>
      <c r="N97" s="612"/>
      <c r="O97" s="612"/>
      <c r="P97" s="612"/>
      <c r="Q97" s="612"/>
      <c r="R97" s="612"/>
      <c r="S97" s="612"/>
      <c r="T97" s="612"/>
      <c r="U97" s="613"/>
    </row>
    <row r="98" spans="2:21" ht="18" thickBot="1" x14ac:dyDescent="0.45">
      <c r="B98" s="588"/>
      <c r="C98" s="589"/>
      <c r="D98" s="453" t="s">
        <v>294</v>
      </c>
      <c r="E98" s="602" t="s">
        <v>395</v>
      </c>
      <c r="F98" s="603"/>
      <c r="G98" s="603"/>
      <c r="H98" s="603"/>
      <c r="I98" s="603"/>
      <c r="J98" s="603"/>
      <c r="K98" s="603"/>
      <c r="L98" s="603"/>
      <c r="M98" s="603"/>
      <c r="N98" s="603"/>
      <c r="O98" s="603"/>
      <c r="P98" s="603"/>
      <c r="Q98" s="603"/>
      <c r="R98" s="603"/>
      <c r="S98" s="603"/>
      <c r="T98" s="603"/>
      <c r="U98" s="604"/>
    </row>
    <row r="99" spans="2:21" ht="18" thickBot="1" x14ac:dyDescent="0.45">
      <c r="B99" s="588"/>
      <c r="C99" s="589"/>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88"/>
      <c r="C100" s="589"/>
      <c r="D100" s="453" t="s">
        <v>36</v>
      </c>
      <c r="E100" s="602" t="s">
        <v>407</v>
      </c>
      <c r="F100" s="603"/>
      <c r="G100" s="603"/>
      <c r="H100" s="603"/>
      <c r="I100" s="603"/>
      <c r="J100" s="603"/>
      <c r="K100" s="603"/>
      <c r="L100" s="603"/>
      <c r="M100" s="603"/>
      <c r="N100" s="603"/>
      <c r="O100" s="603"/>
      <c r="P100" s="603"/>
      <c r="Q100" s="603"/>
      <c r="R100" s="603"/>
      <c r="S100" s="603"/>
      <c r="T100" s="603"/>
      <c r="U100" s="604"/>
    </row>
    <row r="101" spans="2:21" ht="18" thickBot="1" x14ac:dyDescent="0.45">
      <c r="B101" s="588"/>
      <c r="C101" s="589"/>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88"/>
      <c r="C102" s="589"/>
      <c r="D102" s="453" t="s">
        <v>149</v>
      </c>
      <c r="E102" s="602" t="s">
        <v>399</v>
      </c>
      <c r="F102" s="603"/>
      <c r="G102" s="603"/>
      <c r="H102" s="603"/>
      <c r="I102" s="603"/>
      <c r="J102" s="603"/>
      <c r="K102" s="603"/>
      <c r="L102" s="603"/>
      <c r="M102" s="603"/>
      <c r="N102" s="603"/>
      <c r="O102" s="603"/>
      <c r="P102" s="603"/>
      <c r="Q102" s="603"/>
      <c r="R102" s="603"/>
      <c r="S102" s="603"/>
      <c r="T102" s="603"/>
      <c r="U102" s="604"/>
    </row>
    <row r="103" spans="2:21" ht="18" thickBot="1" x14ac:dyDescent="0.45">
      <c r="B103" s="588"/>
      <c r="C103" s="589"/>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88"/>
      <c r="C104" s="589"/>
      <c r="D104" s="453" t="s">
        <v>142</v>
      </c>
      <c r="E104" s="602" t="s">
        <v>401</v>
      </c>
      <c r="F104" s="603"/>
      <c r="G104" s="603"/>
      <c r="H104" s="603"/>
      <c r="I104" s="603"/>
      <c r="J104" s="603"/>
      <c r="K104" s="603"/>
      <c r="L104" s="603"/>
      <c r="M104" s="603"/>
      <c r="N104" s="603"/>
      <c r="O104" s="603"/>
      <c r="P104" s="603"/>
      <c r="Q104" s="603"/>
      <c r="R104" s="603"/>
      <c r="S104" s="603"/>
      <c r="T104" s="603"/>
      <c r="U104" s="604"/>
    </row>
    <row r="105" spans="2:21" ht="18" thickBot="1" x14ac:dyDescent="0.45">
      <c r="B105" s="588"/>
      <c r="C105" s="589"/>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88"/>
      <c r="C106" s="589"/>
      <c r="D106" s="453" t="s">
        <v>151</v>
      </c>
      <c r="E106" s="602" t="s">
        <v>403</v>
      </c>
      <c r="F106" s="603"/>
      <c r="G106" s="603"/>
      <c r="H106" s="603"/>
      <c r="I106" s="603"/>
      <c r="J106" s="603"/>
      <c r="K106" s="603"/>
      <c r="L106" s="603"/>
      <c r="M106" s="603"/>
      <c r="N106" s="603"/>
      <c r="O106" s="603"/>
      <c r="P106" s="603"/>
      <c r="Q106" s="603"/>
      <c r="R106" s="603"/>
      <c r="S106" s="603"/>
      <c r="T106" s="603"/>
      <c r="U106" s="604"/>
    </row>
    <row r="107" spans="2:21" ht="18" thickBot="1" x14ac:dyDescent="0.45">
      <c r="B107" s="588"/>
      <c r="C107" s="589"/>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88"/>
      <c r="C108" s="589"/>
      <c r="D108" s="453" t="s">
        <v>153</v>
      </c>
      <c r="E108" s="602" t="s">
        <v>405</v>
      </c>
      <c r="F108" s="603"/>
      <c r="G108" s="603"/>
      <c r="H108" s="603"/>
      <c r="I108" s="603"/>
      <c r="J108" s="603"/>
      <c r="K108" s="603"/>
      <c r="L108" s="603"/>
      <c r="M108" s="603"/>
      <c r="N108" s="603"/>
      <c r="O108" s="603"/>
      <c r="P108" s="603"/>
      <c r="Q108" s="603"/>
      <c r="R108" s="603"/>
      <c r="S108" s="603"/>
      <c r="T108" s="603"/>
      <c r="U108" s="604"/>
    </row>
    <row r="109" spans="2:21" ht="18" thickBot="1" x14ac:dyDescent="0.45">
      <c r="B109" s="588"/>
      <c r="C109" s="589"/>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88"/>
      <c r="C110" s="589"/>
      <c r="D110" s="453" t="s">
        <v>295</v>
      </c>
      <c r="E110" s="602" t="s">
        <v>394</v>
      </c>
      <c r="F110" s="603"/>
      <c r="G110" s="603"/>
      <c r="H110" s="603"/>
      <c r="I110" s="603"/>
      <c r="J110" s="603"/>
      <c r="K110" s="603"/>
      <c r="L110" s="603"/>
      <c r="M110" s="603"/>
      <c r="N110" s="603"/>
      <c r="O110" s="603"/>
      <c r="P110" s="603"/>
      <c r="Q110" s="603"/>
      <c r="R110" s="603"/>
      <c r="S110" s="603"/>
      <c r="T110" s="603"/>
      <c r="U110" s="604"/>
    </row>
    <row r="111" spans="2:21" ht="18" thickBot="1" x14ac:dyDescent="0.45">
      <c r="B111" s="588"/>
      <c r="C111" s="589"/>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88"/>
      <c r="C112" s="589"/>
      <c r="D112" s="453" t="s">
        <v>155</v>
      </c>
      <c r="E112" s="602" t="s">
        <v>396</v>
      </c>
      <c r="F112" s="603"/>
      <c r="G112" s="603"/>
      <c r="H112" s="603"/>
      <c r="I112" s="603"/>
      <c r="J112" s="603"/>
      <c r="K112" s="603"/>
      <c r="L112" s="603"/>
      <c r="M112" s="603"/>
      <c r="N112" s="603"/>
      <c r="O112" s="603"/>
      <c r="P112" s="603"/>
      <c r="Q112" s="603"/>
      <c r="R112" s="603"/>
      <c r="S112" s="603"/>
      <c r="T112" s="603"/>
      <c r="U112" s="604"/>
    </row>
    <row r="113" spans="2:21" ht="18" thickBot="1" x14ac:dyDescent="0.45">
      <c r="B113" s="588"/>
      <c r="C113" s="589"/>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88"/>
      <c r="C114" s="589"/>
      <c r="D114" s="453" t="s">
        <v>156</v>
      </c>
      <c r="E114" s="602" t="s">
        <v>398</v>
      </c>
      <c r="F114" s="603"/>
      <c r="G114" s="603"/>
      <c r="H114" s="603"/>
      <c r="I114" s="603"/>
      <c r="J114" s="603"/>
      <c r="K114" s="603"/>
      <c r="L114" s="603"/>
      <c r="M114" s="603"/>
      <c r="N114" s="603"/>
      <c r="O114" s="603"/>
      <c r="P114" s="603"/>
      <c r="Q114" s="603"/>
      <c r="R114" s="603"/>
      <c r="S114" s="603"/>
      <c r="T114" s="603"/>
      <c r="U114" s="604"/>
    </row>
    <row r="115" spans="2:21" ht="18" thickBot="1" x14ac:dyDescent="0.45">
      <c r="B115" s="588"/>
      <c r="C115" s="589"/>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88"/>
      <c r="C116" s="589"/>
      <c r="D116" s="453" t="s">
        <v>158</v>
      </c>
      <c r="E116" s="602" t="s">
        <v>400</v>
      </c>
      <c r="F116" s="603"/>
      <c r="G116" s="603"/>
      <c r="H116" s="603"/>
      <c r="I116" s="603"/>
      <c r="J116" s="603"/>
      <c r="K116" s="603"/>
      <c r="L116" s="603"/>
      <c r="M116" s="603"/>
      <c r="N116" s="603"/>
      <c r="O116" s="603"/>
      <c r="P116" s="603"/>
      <c r="Q116" s="603"/>
      <c r="R116" s="603"/>
      <c r="S116" s="603"/>
      <c r="T116" s="603"/>
      <c r="U116" s="604"/>
    </row>
    <row r="117" spans="2:21" ht="18" thickBot="1" x14ac:dyDescent="0.45">
      <c r="B117" s="588"/>
      <c r="C117" s="589"/>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88"/>
      <c r="C118" s="589"/>
      <c r="D118" s="453" t="s">
        <v>43</v>
      </c>
      <c r="E118" s="602" t="s">
        <v>402</v>
      </c>
      <c r="F118" s="603"/>
      <c r="G118" s="603"/>
      <c r="H118" s="603"/>
      <c r="I118" s="603"/>
      <c r="J118" s="603"/>
      <c r="K118" s="603"/>
      <c r="L118" s="603"/>
      <c r="M118" s="603"/>
      <c r="N118" s="603"/>
      <c r="O118" s="603"/>
      <c r="P118" s="603"/>
      <c r="Q118" s="603"/>
      <c r="R118" s="603"/>
      <c r="S118" s="603"/>
      <c r="T118" s="603"/>
      <c r="U118" s="604"/>
    </row>
    <row r="119" spans="2:21" ht="18" thickBot="1" x14ac:dyDescent="0.45">
      <c r="B119" s="588"/>
      <c r="C119" s="589"/>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88"/>
      <c r="C120" s="589"/>
      <c r="D120" s="453" t="s">
        <v>160</v>
      </c>
      <c r="E120" s="602" t="s">
        <v>404</v>
      </c>
      <c r="F120" s="603"/>
      <c r="G120" s="603"/>
      <c r="H120" s="603"/>
      <c r="I120" s="603"/>
      <c r="J120" s="603"/>
      <c r="K120" s="603"/>
      <c r="L120" s="603"/>
      <c r="M120" s="603"/>
      <c r="N120" s="603"/>
      <c r="O120" s="603"/>
      <c r="P120" s="603"/>
      <c r="Q120" s="603"/>
      <c r="R120" s="603"/>
      <c r="S120" s="603"/>
      <c r="T120" s="603"/>
      <c r="U120" s="604"/>
    </row>
    <row r="121" spans="2:21" ht="18" thickBot="1" x14ac:dyDescent="0.45">
      <c r="B121" s="588"/>
      <c r="C121" s="589"/>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88"/>
      <c r="C122" s="589"/>
      <c r="D122" s="453" t="s">
        <v>162</v>
      </c>
      <c r="E122" s="602" t="s">
        <v>406</v>
      </c>
      <c r="F122" s="603"/>
      <c r="G122" s="603"/>
      <c r="H122" s="603"/>
      <c r="I122" s="603"/>
      <c r="J122" s="603"/>
      <c r="K122" s="603"/>
      <c r="L122" s="603"/>
      <c r="M122" s="603"/>
      <c r="N122" s="603"/>
      <c r="O122" s="603"/>
      <c r="P122" s="603"/>
      <c r="Q122" s="603"/>
      <c r="R122" s="603"/>
      <c r="S122" s="603"/>
      <c r="T122" s="603"/>
      <c r="U122" s="604"/>
    </row>
    <row r="123" spans="2:21" ht="18" thickBot="1" x14ac:dyDescent="0.45">
      <c r="B123" s="588"/>
      <c r="C123" s="589"/>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88"/>
      <c r="C124" s="589"/>
      <c r="D124" s="453" t="s">
        <v>298</v>
      </c>
      <c r="E124" s="602" t="s">
        <v>396</v>
      </c>
      <c r="F124" s="603"/>
      <c r="G124" s="603"/>
      <c r="H124" s="603"/>
      <c r="I124" s="603"/>
      <c r="J124" s="603"/>
      <c r="K124" s="603"/>
      <c r="L124" s="603"/>
      <c r="M124" s="603"/>
      <c r="N124" s="603"/>
      <c r="O124" s="603"/>
      <c r="P124" s="603"/>
      <c r="Q124" s="603"/>
      <c r="R124" s="603"/>
      <c r="S124" s="603"/>
      <c r="T124" s="603"/>
      <c r="U124" s="604"/>
    </row>
    <row r="125" spans="2:21" ht="18" thickBot="1" x14ac:dyDescent="0.45">
      <c r="B125" s="588"/>
      <c r="C125" s="589"/>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88"/>
      <c r="C126" s="589"/>
      <c r="D126" s="453" t="s">
        <v>164</v>
      </c>
      <c r="E126" s="602" t="s">
        <v>398</v>
      </c>
      <c r="F126" s="603"/>
      <c r="G126" s="603"/>
      <c r="H126" s="603"/>
      <c r="I126" s="603"/>
      <c r="J126" s="603"/>
      <c r="K126" s="603"/>
      <c r="L126" s="603"/>
      <c r="M126" s="603"/>
      <c r="N126" s="603"/>
      <c r="O126" s="603"/>
      <c r="P126" s="603"/>
      <c r="Q126" s="603"/>
      <c r="R126" s="603"/>
      <c r="S126" s="603"/>
      <c r="T126" s="603"/>
      <c r="U126" s="604"/>
    </row>
    <row r="127" spans="2:21" ht="18" thickBot="1" x14ac:dyDescent="0.45">
      <c r="B127" s="588"/>
      <c r="C127" s="589"/>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88"/>
      <c r="C128" s="589"/>
      <c r="D128" s="453" t="s">
        <v>166</v>
      </c>
      <c r="E128" s="602" t="s">
        <v>400</v>
      </c>
      <c r="F128" s="603"/>
      <c r="G128" s="603"/>
      <c r="H128" s="603"/>
      <c r="I128" s="603"/>
      <c r="J128" s="603"/>
      <c r="K128" s="603"/>
      <c r="L128" s="603"/>
      <c r="M128" s="603"/>
      <c r="N128" s="603"/>
      <c r="O128" s="603"/>
      <c r="P128" s="603"/>
      <c r="Q128" s="603"/>
      <c r="R128" s="603"/>
      <c r="S128" s="603"/>
      <c r="T128" s="603"/>
      <c r="U128" s="604"/>
    </row>
    <row r="129" spans="2:21" ht="18" thickBot="1" x14ac:dyDescent="0.45">
      <c r="B129" s="588"/>
      <c r="C129" s="589"/>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88"/>
      <c r="C130" s="589"/>
      <c r="D130" s="453" t="s">
        <v>168</v>
      </c>
      <c r="E130" s="602" t="s">
        <v>402</v>
      </c>
      <c r="F130" s="603"/>
      <c r="G130" s="603"/>
      <c r="H130" s="603"/>
      <c r="I130" s="603"/>
      <c r="J130" s="603"/>
      <c r="K130" s="603"/>
      <c r="L130" s="603"/>
      <c r="M130" s="603"/>
      <c r="N130" s="603"/>
      <c r="O130" s="603"/>
      <c r="P130" s="603"/>
      <c r="Q130" s="603"/>
      <c r="R130" s="603"/>
      <c r="S130" s="603"/>
      <c r="T130" s="603"/>
      <c r="U130" s="604"/>
    </row>
    <row r="131" spans="2:21" ht="18" thickBot="1" x14ac:dyDescent="0.45">
      <c r="B131" s="590"/>
      <c r="C131" s="591"/>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86" t="s">
        <v>170</v>
      </c>
      <c r="C132" s="587"/>
      <c r="D132" s="453" t="s">
        <v>171</v>
      </c>
      <c r="E132" s="602" t="s">
        <v>410</v>
      </c>
      <c r="F132" s="603"/>
      <c r="G132" s="603"/>
      <c r="H132" s="603"/>
      <c r="I132" s="603"/>
      <c r="J132" s="603"/>
      <c r="K132" s="603"/>
      <c r="L132" s="603"/>
      <c r="M132" s="603"/>
      <c r="N132" s="603"/>
      <c r="O132" s="603"/>
      <c r="P132" s="603"/>
      <c r="Q132" s="603"/>
      <c r="R132" s="603"/>
      <c r="S132" s="603"/>
      <c r="T132" s="603"/>
      <c r="U132" s="604"/>
    </row>
    <row r="133" spans="2:21" ht="29.25" thickBot="1" x14ac:dyDescent="0.45">
      <c r="B133" s="588"/>
      <c r="C133" s="589"/>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88"/>
      <c r="C134" s="589"/>
      <c r="D134" s="453" t="s">
        <v>173</v>
      </c>
      <c r="E134" s="602" t="s">
        <v>412</v>
      </c>
      <c r="F134" s="603"/>
      <c r="G134" s="603"/>
      <c r="H134" s="603"/>
      <c r="I134" s="603"/>
      <c r="J134" s="603"/>
      <c r="K134" s="603"/>
      <c r="L134" s="603"/>
      <c r="M134" s="603"/>
      <c r="N134" s="603"/>
      <c r="O134" s="603"/>
      <c r="P134" s="603"/>
      <c r="Q134" s="603"/>
      <c r="R134" s="603"/>
      <c r="S134" s="603"/>
      <c r="T134" s="603"/>
      <c r="U134" s="604"/>
    </row>
    <row r="135" spans="2:21" ht="43.5" thickBot="1" x14ac:dyDescent="0.45">
      <c r="B135" s="590"/>
      <c r="C135" s="591"/>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86" t="s">
        <v>40</v>
      </c>
      <c r="C136" s="587"/>
      <c r="D136" s="453" t="s">
        <v>44</v>
      </c>
      <c r="E136" s="602" t="s">
        <v>399</v>
      </c>
      <c r="F136" s="603"/>
      <c r="G136" s="603"/>
      <c r="H136" s="603"/>
      <c r="I136" s="603"/>
      <c r="J136" s="603"/>
      <c r="K136" s="603"/>
      <c r="L136" s="603"/>
      <c r="M136" s="603"/>
      <c r="N136" s="603"/>
      <c r="O136" s="603"/>
      <c r="P136" s="603"/>
      <c r="Q136" s="603"/>
      <c r="R136" s="603"/>
      <c r="S136" s="603"/>
      <c r="T136" s="603"/>
      <c r="U136" s="604"/>
    </row>
    <row r="137" spans="2:21" ht="18" thickBot="1" x14ac:dyDescent="0.45">
      <c r="B137" s="588"/>
      <c r="C137" s="589"/>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88"/>
      <c r="C138" s="589"/>
      <c r="D138" s="453" t="s">
        <v>64</v>
      </c>
      <c r="E138" s="602" t="s">
        <v>415</v>
      </c>
      <c r="F138" s="603"/>
      <c r="G138" s="603"/>
      <c r="H138" s="603"/>
      <c r="I138" s="603"/>
      <c r="J138" s="603"/>
      <c r="K138" s="603"/>
      <c r="L138" s="603"/>
      <c r="M138" s="603"/>
      <c r="N138" s="603"/>
      <c r="O138" s="603"/>
      <c r="P138" s="603"/>
      <c r="Q138" s="603"/>
      <c r="R138" s="603"/>
      <c r="S138" s="603"/>
      <c r="T138" s="603"/>
      <c r="U138" s="604"/>
    </row>
    <row r="139" spans="2:21" ht="18" thickBot="1" x14ac:dyDescent="0.45">
      <c r="B139" s="588"/>
      <c r="C139" s="589"/>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88"/>
      <c r="C140" s="589"/>
      <c r="D140" s="453" t="s">
        <v>45</v>
      </c>
      <c r="E140" s="602" t="s">
        <v>399</v>
      </c>
      <c r="F140" s="603"/>
      <c r="G140" s="603"/>
      <c r="H140" s="603"/>
      <c r="I140" s="603"/>
      <c r="J140" s="603"/>
      <c r="K140" s="603"/>
      <c r="L140" s="603"/>
      <c r="M140" s="603"/>
      <c r="N140" s="603"/>
      <c r="O140" s="603"/>
      <c r="P140" s="603"/>
      <c r="Q140" s="603"/>
      <c r="R140" s="603"/>
      <c r="S140" s="603"/>
      <c r="T140" s="603"/>
      <c r="U140" s="604"/>
    </row>
    <row r="141" spans="2:21" ht="18" thickBot="1" x14ac:dyDescent="0.45">
      <c r="B141" s="588"/>
      <c r="C141" s="589"/>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88"/>
      <c r="C142" s="589"/>
      <c r="D142" s="453" t="s">
        <v>66</v>
      </c>
      <c r="E142" s="602" t="s">
        <v>415</v>
      </c>
      <c r="F142" s="603"/>
      <c r="G142" s="603"/>
      <c r="H142" s="603"/>
      <c r="I142" s="603"/>
      <c r="J142" s="603"/>
      <c r="K142" s="603"/>
      <c r="L142" s="603"/>
      <c r="M142" s="603"/>
      <c r="N142" s="603"/>
      <c r="O142" s="603"/>
      <c r="P142" s="603"/>
      <c r="Q142" s="603"/>
      <c r="R142" s="603"/>
      <c r="S142" s="603"/>
      <c r="T142" s="603"/>
      <c r="U142" s="604"/>
    </row>
    <row r="143" spans="2:21" ht="18" thickBot="1" x14ac:dyDescent="0.45">
      <c r="B143" s="588"/>
      <c r="C143" s="589"/>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88"/>
      <c r="C144" s="589"/>
      <c r="D144" s="453" t="s">
        <v>48</v>
      </c>
      <c r="E144" s="602" t="s">
        <v>399</v>
      </c>
      <c r="F144" s="603"/>
      <c r="G144" s="603"/>
      <c r="H144" s="603"/>
      <c r="I144" s="603"/>
      <c r="J144" s="603"/>
      <c r="K144" s="603"/>
      <c r="L144" s="603"/>
      <c r="M144" s="603"/>
      <c r="N144" s="603"/>
      <c r="O144" s="603"/>
      <c r="P144" s="603"/>
      <c r="Q144" s="603"/>
      <c r="R144" s="603"/>
      <c r="S144" s="603"/>
      <c r="T144" s="603"/>
      <c r="U144" s="604"/>
    </row>
    <row r="145" spans="2:21" ht="18" thickBot="1" x14ac:dyDescent="0.45">
      <c r="B145" s="588"/>
      <c r="C145" s="589"/>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88"/>
      <c r="C146" s="589"/>
      <c r="D146" s="453" t="s">
        <v>65</v>
      </c>
      <c r="E146" s="602" t="s">
        <v>415</v>
      </c>
      <c r="F146" s="603"/>
      <c r="G146" s="603"/>
      <c r="H146" s="603"/>
      <c r="I146" s="603"/>
      <c r="J146" s="603"/>
      <c r="K146" s="603"/>
      <c r="L146" s="603"/>
      <c r="M146" s="603"/>
      <c r="N146" s="603"/>
      <c r="O146" s="603"/>
      <c r="P146" s="603"/>
      <c r="Q146" s="603"/>
      <c r="R146" s="603"/>
      <c r="S146" s="603"/>
      <c r="T146" s="603"/>
      <c r="U146" s="604"/>
    </row>
    <row r="147" spans="2:21" ht="18" thickBot="1" x14ac:dyDescent="0.45">
      <c r="B147" s="590"/>
      <c r="C147" s="591"/>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86" t="s">
        <v>289</v>
      </c>
      <c r="C148" s="587"/>
      <c r="D148" s="453" t="s">
        <v>266</v>
      </c>
      <c r="E148" s="602" t="s">
        <v>417</v>
      </c>
      <c r="F148" s="603"/>
      <c r="G148" s="603"/>
      <c r="H148" s="603"/>
      <c r="I148" s="603"/>
      <c r="J148" s="603"/>
      <c r="K148" s="603"/>
      <c r="L148" s="603"/>
      <c r="M148" s="603"/>
      <c r="N148" s="603"/>
      <c r="O148" s="603"/>
      <c r="P148" s="603"/>
      <c r="Q148" s="603"/>
      <c r="R148" s="603"/>
      <c r="S148" s="603"/>
      <c r="T148" s="603"/>
      <c r="U148" s="604"/>
    </row>
    <row r="149" spans="2:21" ht="29.25" thickBot="1" x14ac:dyDescent="0.45">
      <c r="B149" s="588"/>
      <c r="C149" s="589"/>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88"/>
      <c r="C150" s="589"/>
      <c r="D150" s="453" t="s">
        <v>270</v>
      </c>
      <c r="E150" s="602" t="s">
        <v>417</v>
      </c>
      <c r="F150" s="603"/>
      <c r="G150" s="603"/>
      <c r="H150" s="603"/>
      <c r="I150" s="603"/>
      <c r="J150" s="603"/>
      <c r="K150" s="603"/>
      <c r="L150" s="603"/>
      <c r="M150" s="603"/>
      <c r="N150" s="603"/>
      <c r="O150" s="603"/>
      <c r="P150" s="603"/>
      <c r="Q150" s="603"/>
      <c r="R150" s="603"/>
      <c r="S150" s="603"/>
      <c r="T150" s="603"/>
      <c r="U150" s="604"/>
    </row>
    <row r="151" spans="2:21" ht="18" thickBot="1" x14ac:dyDescent="0.45">
      <c r="B151" s="588"/>
      <c r="C151" s="589"/>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88"/>
      <c r="C152" s="589"/>
      <c r="D152" s="453" t="s">
        <v>274</v>
      </c>
      <c r="E152" s="602" t="s">
        <v>417</v>
      </c>
      <c r="F152" s="603"/>
      <c r="G152" s="603"/>
      <c r="H152" s="603"/>
      <c r="I152" s="603"/>
      <c r="J152" s="603"/>
      <c r="K152" s="603"/>
      <c r="L152" s="603"/>
      <c r="M152" s="603"/>
      <c r="N152" s="603"/>
      <c r="O152" s="603"/>
      <c r="P152" s="603"/>
      <c r="Q152" s="603"/>
      <c r="R152" s="603"/>
      <c r="S152" s="603"/>
      <c r="T152" s="603"/>
      <c r="U152" s="604"/>
    </row>
    <row r="153" spans="2:21" ht="29.25" thickBot="1" x14ac:dyDescent="0.45">
      <c r="B153" s="590"/>
      <c r="C153" s="591"/>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86" t="s">
        <v>299</v>
      </c>
      <c r="C154" s="587"/>
      <c r="D154" s="584" t="s">
        <v>346</v>
      </c>
      <c r="E154" s="592" t="s">
        <v>419</v>
      </c>
      <c r="F154" s="592"/>
      <c r="G154" s="592"/>
      <c r="H154" s="592"/>
      <c r="I154" s="592"/>
      <c r="J154" s="592"/>
      <c r="K154" s="592"/>
      <c r="L154" s="592"/>
      <c r="M154" s="592"/>
      <c r="N154" s="592"/>
      <c r="O154" s="592"/>
      <c r="P154" s="592"/>
      <c r="Q154" s="592"/>
      <c r="R154" s="592"/>
      <c r="S154" s="592"/>
      <c r="T154" s="592"/>
      <c r="U154" s="593"/>
    </row>
    <row r="155" spans="2:21" ht="18" thickBot="1" x14ac:dyDescent="0.45">
      <c r="B155" s="588"/>
      <c r="C155" s="589"/>
      <c r="D155" s="585"/>
      <c r="E155" s="594" t="s">
        <v>418</v>
      </c>
      <c r="F155" s="594"/>
      <c r="G155" s="594"/>
      <c r="H155" s="594"/>
      <c r="I155" s="594"/>
      <c r="J155" s="594"/>
      <c r="K155" s="594"/>
      <c r="L155" s="594"/>
      <c r="M155" s="594"/>
      <c r="N155" s="594"/>
      <c r="O155" s="594"/>
      <c r="P155" s="594"/>
      <c r="Q155" s="594"/>
      <c r="R155" s="594"/>
      <c r="S155" s="594"/>
      <c r="T155" s="594"/>
      <c r="U155" s="595"/>
    </row>
    <row r="156" spans="2:21" x14ac:dyDescent="0.4">
      <c r="B156" s="588"/>
      <c r="C156" s="589"/>
      <c r="D156" s="584" t="s">
        <v>347</v>
      </c>
      <c r="E156" s="592" t="s">
        <v>419</v>
      </c>
      <c r="F156" s="592"/>
      <c r="G156" s="592"/>
      <c r="H156" s="592"/>
      <c r="I156" s="592"/>
      <c r="J156" s="592"/>
      <c r="K156" s="592"/>
      <c r="L156" s="592"/>
      <c r="M156" s="592"/>
      <c r="N156" s="592"/>
      <c r="O156" s="592"/>
      <c r="P156" s="592"/>
      <c r="Q156" s="592"/>
      <c r="R156" s="592"/>
      <c r="S156" s="592"/>
      <c r="T156" s="592"/>
      <c r="U156" s="593"/>
    </row>
    <row r="157" spans="2:21" ht="18" thickBot="1" x14ac:dyDescent="0.45">
      <c r="B157" s="588"/>
      <c r="C157" s="589"/>
      <c r="D157" s="585"/>
      <c r="E157" s="594" t="s">
        <v>418</v>
      </c>
      <c r="F157" s="594"/>
      <c r="G157" s="594"/>
      <c r="H157" s="594"/>
      <c r="I157" s="594"/>
      <c r="J157" s="594"/>
      <c r="K157" s="594"/>
      <c r="L157" s="594"/>
      <c r="M157" s="594"/>
      <c r="N157" s="594"/>
      <c r="O157" s="594"/>
      <c r="P157" s="594"/>
      <c r="Q157" s="594"/>
      <c r="R157" s="594"/>
      <c r="S157" s="594"/>
      <c r="T157" s="594"/>
      <c r="U157" s="595"/>
    </row>
    <row r="158" spans="2:21" x14ac:dyDescent="0.4">
      <c r="B158" s="588"/>
      <c r="C158" s="589"/>
      <c r="D158" s="584" t="s">
        <v>348</v>
      </c>
      <c r="E158" s="592" t="s">
        <v>419</v>
      </c>
      <c r="F158" s="592"/>
      <c r="G158" s="592"/>
      <c r="H158" s="592"/>
      <c r="I158" s="592"/>
      <c r="J158" s="592"/>
      <c r="K158" s="592"/>
      <c r="L158" s="592"/>
      <c r="M158" s="592"/>
      <c r="N158" s="592"/>
      <c r="O158" s="592"/>
      <c r="P158" s="592"/>
      <c r="Q158" s="592"/>
      <c r="R158" s="592"/>
      <c r="S158" s="592"/>
      <c r="T158" s="592"/>
      <c r="U158" s="593"/>
    </row>
    <row r="159" spans="2:21" ht="18" thickBot="1" x14ac:dyDescent="0.45">
      <c r="B159" s="588"/>
      <c r="C159" s="589"/>
      <c r="D159" s="585"/>
      <c r="E159" s="594" t="s">
        <v>418</v>
      </c>
      <c r="F159" s="594"/>
      <c r="G159" s="594"/>
      <c r="H159" s="594"/>
      <c r="I159" s="594"/>
      <c r="J159" s="594"/>
      <c r="K159" s="594"/>
      <c r="L159" s="594"/>
      <c r="M159" s="594"/>
      <c r="N159" s="594"/>
      <c r="O159" s="594"/>
      <c r="P159" s="594"/>
      <c r="Q159" s="594"/>
      <c r="R159" s="594"/>
      <c r="S159" s="594"/>
      <c r="T159" s="594"/>
      <c r="U159" s="595"/>
    </row>
    <row r="160" spans="2:21" x14ac:dyDescent="0.4">
      <c r="B160" s="588"/>
      <c r="C160" s="589"/>
      <c r="D160" s="584" t="s">
        <v>349</v>
      </c>
      <c r="E160" s="592" t="s">
        <v>419</v>
      </c>
      <c r="F160" s="592"/>
      <c r="G160" s="592"/>
      <c r="H160" s="592"/>
      <c r="I160" s="592"/>
      <c r="J160" s="592"/>
      <c r="K160" s="592"/>
      <c r="L160" s="592"/>
      <c r="M160" s="592"/>
      <c r="N160" s="592"/>
      <c r="O160" s="592"/>
      <c r="P160" s="592"/>
      <c r="Q160" s="592"/>
      <c r="R160" s="592"/>
      <c r="S160" s="592"/>
      <c r="T160" s="592"/>
      <c r="U160" s="593"/>
    </row>
    <row r="161" spans="2:21" ht="18" thickBot="1" x14ac:dyDescent="0.45">
      <c r="B161" s="588"/>
      <c r="C161" s="589"/>
      <c r="D161" s="585"/>
      <c r="E161" s="594" t="s">
        <v>418</v>
      </c>
      <c r="F161" s="594"/>
      <c r="G161" s="594"/>
      <c r="H161" s="594"/>
      <c r="I161" s="594"/>
      <c r="J161" s="594"/>
      <c r="K161" s="594"/>
      <c r="L161" s="594"/>
      <c r="M161" s="594"/>
      <c r="N161" s="594"/>
      <c r="O161" s="594"/>
      <c r="P161" s="594"/>
      <c r="Q161" s="594"/>
      <c r="R161" s="594"/>
      <c r="S161" s="594"/>
      <c r="T161" s="594"/>
      <c r="U161" s="595"/>
    </row>
    <row r="162" spans="2:21" x14ac:dyDescent="0.4">
      <c r="B162" s="588"/>
      <c r="C162" s="589"/>
      <c r="D162" s="584" t="s">
        <v>350</v>
      </c>
      <c r="E162" s="592" t="s">
        <v>419</v>
      </c>
      <c r="F162" s="592"/>
      <c r="G162" s="592"/>
      <c r="H162" s="592"/>
      <c r="I162" s="592"/>
      <c r="J162" s="592"/>
      <c r="K162" s="592"/>
      <c r="L162" s="592"/>
      <c r="M162" s="592"/>
      <c r="N162" s="592"/>
      <c r="O162" s="592"/>
      <c r="P162" s="592"/>
      <c r="Q162" s="592"/>
      <c r="R162" s="592"/>
      <c r="S162" s="592"/>
      <c r="T162" s="592"/>
      <c r="U162" s="593"/>
    </row>
    <row r="163" spans="2:21" ht="18" thickBot="1" x14ac:dyDescent="0.45">
      <c r="B163" s="588"/>
      <c r="C163" s="589"/>
      <c r="D163" s="585"/>
      <c r="E163" s="594" t="s">
        <v>418</v>
      </c>
      <c r="F163" s="594"/>
      <c r="G163" s="594"/>
      <c r="H163" s="594"/>
      <c r="I163" s="594"/>
      <c r="J163" s="594"/>
      <c r="K163" s="594"/>
      <c r="L163" s="594"/>
      <c r="M163" s="594"/>
      <c r="N163" s="594"/>
      <c r="O163" s="594"/>
      <c r="P163" s="594"/>
      <c r="Q163" s="594"/>
      <c r="R163" s="594"/>
      <c r="S163" s="594"/>
      <c r="T163" s="594"/>
      <c r="U163" s="595"/>
    </row>
    <row r="164" spans="2:21" x14ac:dyDescent="0.4">
      <c r="B164" s="588"/>
      <c r="C164" s="589"/>
      <c r="D164" s="584" t="s">
        <v>351</v>
      </c>
      <c r="E164" s="592" t="s">
        <v>419</v>
      </c>
      <c r="F164" s="592"/>
      <c r="G164" s="592"/>
      <c r="H164" s="592"/>
      <c r="I164" s="592"/>
      <c r="J164" s="592"/>
      <c r="K164" s="592"/>
      <c r="L164" s="592"/>
      <c r="M164" s="592"/>
      <c r="N164" s="592"/>
      <c r="O164" s="592"/>
      <c r="P164" s="592"/>
      <c r="Q164" s="592"/>
      <c r="R164" s="592"/>
      <c r="S164" s="592"/>
      <c r="T164" s="592"/>
      <c r="U164" s="593"/>
    </row>
    <row r="165" spans="2:21" ht="18" thickBot="1" x14ac:dyDescent="0.45">
      <c r="B165" s="588"/>
      <c r="C165" s="589"/>
      <c r="D165" s="585"/>
      <c r="E165" s="594" t="s">
        <v>418</v>
      </c>
      <c r="F165" s="594"/>
      <c r="G165" s="594"/>
      <c r="H165" s="594"/>
      <c r="I165" s="594"/>
      <c r="J165" s="594"/>
      <c r="K165" s="594"/>
      <c r="L165" s="594"/>
      <c r="M165" s="594"/>
      <c r="N165" s="594"/>
      <c r="O165" s="594"/>
      <c r="P165" s="594"/>
      <c r="Q165" s="594"/>
      <c r="R165" s="594"/>
      <c r="S165" s="594"/>
      <c r="T165" s="594"/>
      <c r="U165" s="595"/>
    </row>
    <row r="166" spans="2:21" x14ac:dyDescent="0.4">
      <c r="B166" s="588"/>
      <c r="C166" s="589"/>
      <c r="D166" s="584" t="s">
        <v>352</v>
      </c>
      <c r="E166" s="592" t="s">
        <v>419</v>
      </c>
      <c r="F166" s="592"/>
      <c r="G166" s="592"/>
      <c r="H166" s="592"/>
      <c r="I166" s="592"/>
      <c r="J166" s="592"/>
      <c r="K166" s="592"/>
      <c r="L166" s="592"/>
      <c r="M166" s="592"/>
      <c r="N166" s="592"/>
      <c r="O166" s="592"/>
      <c r="P166" s="592"/>
      <c r="Q166" s="592"/>
      <c r="R166" s="592"/>
      <c r="S166" s="592"/>
      <c r="T166" s="592"/>
      <c r="U166" s="593"/>
    </row>
    <row r="167" spans="2:21" ht="18" thickBot="1" x14ac:dyDescent="0.45">
      <c r="B167" s="588"/>
      <c r="C167" s="589"/>
      <c r="D167" s="585"/>
      <c r="E167" s="594" t="s">
        <v>418</v>
      </c>
      <c r="F167" s="594"/>
      <c r="G167" s="594"/>
      <c r="H167" s="594"/>
      <c r="I167" s="594"/>
      <c r="J167" s="594"/>
      <c r="K167" s="594"/>
      <c r="L167" s="594"/>
      <c r="M167" s="594"/>
      <c r="N167" s="594"/>
      <c r="O167" s="594"/>
      <c r="P167" s="594"/>
      <c r="Q167" s="594"/>
      <c r="R167" s="594"/>
      <c r="S167" s="594"/>
      <c r="T167" s="594"/>
      <c r="U167" s="595"/>
    </row>
    <row r="168" spans="2:21" x14ac:dyDescent="0.4">
      <c r="B168" s="588"/>
      <c r="C168" s="589"/>
      <c r="D168" s="584" t="s">
        <v>353</v>
      </c>
      <c r="E168" s="592" t="s">
        <v>419</v>
      </c>
      <c r="F168" s="592"/>
      <c r="G168" s="592"/>
      <c r="H168" s="592"/>
      <c r="I168" s="592"/>
      <c r="J168" s="592"/>
      <c r="K168" s="592"/>
      <c r="L168" s="592"/>
      <c r="M168" s="592"/>
      <c r="N168" s="592"/>
      <c r="O168" s="592"/>
      <c r="P168" s="592"/>
      <c r="Q168" s="592"/>
      <c r="R168" s="592"/>
      <c r="S168" s="592"/>
      <c r="T168" s="592"/>
      <c r="U168" s="593"/>
    </row>
    <row r="169" spans="2:21" ht="18" thickBot="1" x14ac:dyDescent="0.45">
      <c r="B169" s="588"/>
      <c r="C169" s="589"/>
      <c r="D169" s="585"/>
      <c r="E169" s="594" t="s">
        <v>418</v>
      </c>
      <c r="F169" s="594"/>
      <c r="G169" s="594"/>
      <c r="H169" s="594"/>
      <c r="I169" s="594"/>
      <c r="J169" s="594"/>
      <c r="K169" s="594"/>
      <c r="L169" s="594"/>
      <c r="M169" s="594"/>
      <c r="N169" s="594"/>
      <c r="O169" s="594"/>
      <c r="P169" s="594"/>
      <c r="Q169" s="594"/>
      <c r="R169" s="594"/>
      <c r="S169" s="594"/>
      <c r="T169" s="594"/>
      <c r="U169" s="595"/>
    </row>
    <row r="170" spans="2:21" x14ac:dyDescent="0.4">
      <c r="B170" s="588"/>
      <c r="C170" s="589"/>
      <c r="D170" s="584" t="s">
        <v>354</v>
      </c>
      <c r="E170" s="592" t="s">
        <v>419</v>
      </c>
      <c r="F170" s="592"/>
      <c r="G170" s="592"/>
      <c r="H170" s="592"/>
      <c r="I170" s="592"/>
      <c r="J170" s="592"/>
      <c r="K170" s="592"/>
      <c r="L170" s="592"/>
      <c r="M170" s="592"/>
      <c r="N170" s="592"/>
      <c r="O170" s="592"/>
      <c r="P170" s="592"/>
      <c r="Q170" s="592"/>
      <c r="R170" s="592"/>
      <c r="S170" s="592"/>
      <c r="T170" s="592"/>
      <c r="U170" s="593"/>
    </row>
    <row r="171" spans="2:21" ht="18" thickBot="1" x14ac:dyDescent="0.45">
      <c r="B171" s="588"/>
      <c r="C171" s="589"/>
      <c r="D171" s="585"/>
      <c r="E171" s="594" t="s">
        <v>418</v>
      </c>
      <c r="F171" s="594"/>
      <c r="G171" s="594"/>
      <c r="H171" s="594"/>
      <c r="I171" s="594"/>
      <c r="J171" s="594"/>
      <c r="K171" s="594"/>
      <c r="L171" s="594"/>
      <c r="M171" s="594"/>
      <c r="N171" s="594"/>
      <c r="O171" s="594"/>
      <c r="P171" s="594"/>
      <c r="Q171" s="594"/>
      <c r="R171" s="594"/>
      <c r="S171" s="594"/>
      <c r="T171" s="594"/>
      <c r="U171" s="595"/>
    </row>
    <row r="172" spans="2:21" x14ac:dyDescent="0.4">
      <c r="B172" s="588"/>
      <c r="C172" s="589"/>
      <c r="D172" s="584" t="s">
        <v>355</v>
      </c>
      <c r="E172" s="592" t="s">
        <v>419</v>
      </c>
      <c r="F172" s="592"/>
      <c r="G172" s="592"/>
      <c r="H172" s="592"/>
      <c r="I172" s="592"/>
      <c r="J172" s="592"/>
      <c r="K172" s="592"/>
      <c r="L172" s="592"/>
      <c r="M172" s="592"/>
      <c r="N172" s="592"/>
      <c r="O172" s="592"/>
      <c r="P172" s="592"/>
      <c r="Q172" s="592"/>
      <c r="R172" s="592"/>
      <c r="S172" s="592"/>
      <c r="T172" s="592"/>
      <c r="U172" s="593"/>
    </row>
    <row r="173" spans="2:21" ht="18" thickBot="1" x14ac:dyDescent="0.45">
      <c r="B173" s="590"/>
      <c r="C173" s="591"/>
      <c r="D173" s="585"/>
      <c r="E173" s="594" t="s">
        <v>418</v>
      </c>
      <c r="F173" s="594"/>
      <c r="G173" s="594"/>
      <c r="H173" s="594"/>
      <c r="I173" s="594"/>
      <c r="J173" s="594"/>
      <c r="K173" s="594"/>
      <c r="L173" s="594"/>
      <c r="M173" s="594"/>
      <c r="N173" s="594"/>
      <c r="O173" s="594"/>
      <c r="P173" s="594"/>
      <c r="Q173" s="594"/>
      <c r="R173" s="594"/>
      <c r="S173" s="594"/>
      <c r="T173" s="594"/>
      <c r="U173" s="595"/>
    </row>
  </sheetData>
  <sheetProtection algorithmName="SHA-512" hashValue="iQPUVRpM/iPIMzxB4vCwmqR5XnxgdghcUCPi5MAAy99emKlEVicoGeoH3fRENDSg9C4xXxOQRgKXAv0kdNjYgQ==" saltValue="ipNvzy0AiZuiZiKzEzU73A=="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S22" activePane="bottomRight" state="frozen"/>
      <selection pane="topRight" activeCell="E1" sqref="E1"/>
      <selection pane="bottomLeft" activeCell="A13" sqref="A13"/>
      <selection pane="bottomRight" activeCell="S24" sqref="S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6" t="s">
        <v>14</v>
      </c>
      <c r="C2" s="632"/>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8"/>
      <c r="C3" s="633"/>
      <c r="D3" s="13" t="s">
        <v>59</v>
      </c>
      <c r="E3" s="16" t="s">
        <v>449</v>
      </c>
      <c r="F3" s="16" t="s">
        <v>449</v>
      </c>
      <c r="G3" s="16" t="s">
        <v>449</v>
      </c>
      <c r="H3" s="16" t="s">
        <v>449</v>
      </c>
      <c r="I3" s="16" t="s">
        <v>449</v>
      </c>
      <c r="J3" s="16" t="s">
        <v>449</v>
      </c>
      <c r="K3" s="16" t="s">
        <v>449</v>
      </c>
      <c r="L3" s="16" t="s">
        <v>449</v>
      </c>
      <c r="M3" s="16" t="s">
        <v>449</v>
      </c>
      <c r="N3" s="16" t="s">
        <v>449</v>
      </c>
      <c r="O3" s="16" t="s">
        <v>449</v>
      </c>
      <c r="P3" s="16" t="s">
        <v>449</v>
      </c>
      <c r="Q3" s="16" t="s">
        <v>449</v>
      </c>
      <c r="R3" s="16" t="s">
        <v>449</v>
      </c>
      <c r="S3" s="16" t="s">
        <v>449</v>
      </c>
      <c r="T3" s="16" t="s">
        <v>449</v>
      </c>
      <c r="U3" s="16" t="s">
        <v>449</v>
      </c>
      <c r="V3" s="16" t="s">
        <v>449</v>
      </c>
      <c r="W3" s="16" t="s">
        <v>449</v>
      </c>
      <c r="X3" s="16" t="s">
        <v>449</v>
      </c>
      <c r="Y3" s="16" t="s">
        <v>449</v>
      </c>
      <c r="Z3" s="16" t="s">
        <v>449</v>
      </c>
      <c r="AA3" s="16" t="s">
        <v>449</v>
      </c>
      <c r="AB3" s="16" t="s">
        <v>449</v>
      </c>
      <c r="AC3" s="16" t="s">
        <v>449</v>
      </c>
      <c r="AD3" s="16" t="s">
        <v>449</v>
      </c>
      <c r="AE3" s="16" t="s">
        <v>449</v>
      </c>
      <c r="AF3" s="16" t="s">
        <v>449</v>
      </c>
      <c r="AG3" s="16" t="s">
        <v>449</v>
      </c>
      <c r="AH3" s="16" t="s">
        <v>449</v>
      </c>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8"/>
      <c r="C4" s="633"/>
      <c r="D4" s="13" t="s">
        <v>60</v>
      </c>
      <c r="E4" s="16" t="s">
        <v>450</v>
      </c>
      <c r="F4" s="16" t="s">
        <v>450</v>
      </c>
      <c r="G4" s="16" t="s">
        <v>450</v>
      </c>
      <c r="H4" s="16" t="s">
        <v>450</v>
      </c>
      <c r="I4" s="16" t="s">
        <v>450</v>
      </c>
      <c r="J4" s="16" t="s">
        <v>450</v>
      </c>
      <c r="K4" s="16" t="s">
        <v>450</v>
      </c>
      <c r="L4" s="16" t="s">
        <v>450</v>
      </c>
      <c r="M4" s="16" t="s">
        <v>450</v>
      </c>
      <c r="N4" s="16" t="s">
        <v>450</v>
      </c>
      <c r="O4" s="16" t="s">
        <v>450</v>
      </c>
      <c r="P4" s="16" t="s">
        <v>450</v>
      </c>
      <c r="Q4" s="16" t="s">
        <v>450</v>
      </c>
      <c r="R4" s="16" t="s">
        <v>450</v>
      </c>
      <c r="S4" s="16" t="s">
        <v>450</v>
      </c>
      <c r="T4" s="16" t="s">
        <v>450</v>
      </c>
      <c r="U4" s="16" t="s">
        <v>450</v>
      </c>
      <c r="V4" s="16" t="s">
        <v>450</v>
      </c>
      <c r="W4" s="16" t="s">
        <v>450</v>
      </c>
      <c r="X4" s="16" t="s">
        <v>450</v>
      </c>
      <c r="Y4" s="16" t="s">
        <v>450</v>
      </c>
      <c r="Z4" s="16" t="s">
        <v>450</v>
      </c>
      <c r="AA4" s="16" t="s">
        <v>450</v>
      </c>
      <c r="AB4" s="16" t="s">
        <v>450</v>
      </c>
      <c r="AC4" s="16" t="s">
        <v>450</v>
      </c>
      <c r="AD4" s="16" t="s">
        <v>450</v>
      </c>
      <c r="AE4" s="16" t="s">
        <v>450</v>
      </c>
      <c r="AF4" s="16" t="s">
        <v>450</v>
      </c>
      <c r="AG4" s="16" t="s">
        <v>450</v>
      </c>
      <c r="AH4" s="16" t="s">
        <v>450</v>
      </c>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28"/>
      <c r="C5" s="633"/>
      <c r="D5" s="13" t="s">
        <v>33</v>
      </c>
      <c r="E5" s="16" t="s">
        <v>437</v>
      </c>
      <c r="F5" s="15" t="s">
        <v>437</v>
      </c>
      <c r="G5" s="16" t="s">
        <v>437</v>
      </c>
      <c r="H5" s="15" t="s">
        <v>438</v>
      </c>
      <c r="I5" s="16" t="s">
        <v>438</v>
      </c>
      <c r="J5" s="15" t="s">
        <v>439</v>
      </c>
      <c r="K5" s="16" t="s">
        <v>439</v>
      </c>
      <c r="L5" s="15" t="s">
        <v>439</v>
      </c>
      <c r="M5" s="16" t="s">
        <v>440</v>
      </c>
      <c r="N5" s="377" t="s">
        <v>440</v>
      </c>
      <c r="O5" s="16" t="s">
        <v>437</v>
      </c>
      <c r="P5" s="15" t="s">
        <v>441</v>
      </c>
      <c r="Q5" s="16" t="s">
        <v>441</v>
      </c>
      <c r="R5" s="15" t="s">
        <v>441</v>
      </c>
      <c r="S5" s="16" t="s">
        <v>441</v>
      </c>
      <c r="T5" s="15" t="s">
        <v>442</v>
      </c>
      <c r="U5" s="16" t="s">
        <v>442</v>
      </c>
      <c r="V5" s="15" t="s">
        <v>442</v>
      </c>
      <c r="W5" s="16" t="s">
        <v>442</v>
      </c>
      <c r="X5" s="377" t="s">
        <v>442</v>
      </c>
      <c r="Y5" s="16" t="s">
        <v>442</v>
      </c>
      <c r="Z5" s="15" t="s">
        <v>443</v>
      </c>
      <c r="AA5" s="16" t="s">
        <v>444</v>
      </c>
      <c r="AB5" s="15" t="s">
        <v>444</v>
      </c>
      <c r="AC5" s="16" t="s">
        <v>443</v>
      </c>
      <c r="AD5" s="15" t="s">
        <v>445</v>
      </c>
      <c r="AE5" s="16" t="s">
        <v>446</v>
      </c>
      <c r="AF5" s="15" t="s">
        <v>447</v>
      </c>
      <c r="AG5" s="16" t="s">
        <v>448</v>
      </c>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28"/>
      <c r="C6" s="633"/>
      <c r="D6" s="21" t="s">
        <v>9</v>
      </c>
      <c r="E6" s="24" t="s">
        <v>451</v>
      </c>
      <c r="F6" s="23" t="s">
        <v>452</v>
      </c>
      <c r="G6" s="24" t="s">
        <v>453</v>
      </c>
      <c r="H6" s="23" t="s">
        <v>454</v>
      </c>
      <c r="I6" s="24" t="s">
        <v>455</v>
      </c>
      <c r="J6" s="23" t="s">
        <v>456</v>
      </c>
      <c r="K6" s="24" t="s">
        <v>457</v>
      </c>
      <c r="L6" s="23" t="s">
        <v>458</v>
      </c>
      <c r="M6" s="24" t="s">
        <v>459</v>
      </c>
      <c r="N6" s="23" t="s">
        <v>460</v>
      </c>
      <c r="O6" s="24" t="s">
        <v>461</v>
      </c>
      <c r="P6" s="23" t="s">
        <v>462</v>
      </c>
      <c r="Q6" s="24" t="s">
        <v>463</v>
      </c>
      <c r="R6" s="23" t="s">
        <v>464</v>
      </c>
      <c r="S6" s="24" t="s">
        <v>465</v>
      </c>
      <c r="T6" s="23" t="s">
        <v>466</v>
      </c>
      <c r="U6" s="24" t="s">
        <v>467</v>
      </c>
      <c r="V6" s="23" t="s">
        <v>468</v>
      </c>
      <c r="W6" s="24" t="s">
        <v>469</v>
      </c>
      <c r="X6" s="23" t="s">
        <v>470</v>
      </c>
      <c r="Y6" s="24" t="s">
        <v>471</v>
      </c>
      <c r="Z6" s="23" t="s">
        <v>472</v>
      </c>
      <c r="AA6" s="24" t="s">
        <v>473</v>
      </c>
      <c r="AB6" s="23" t="s">
        <v>474</v>
      </c>
      <c r="AC6" s="24" t="s">
        <v>475</v>
      </c>
      <c r="AD6" s="23" t="s">
        <v>476</v>
      </c>
      <c r="AE6" s="24" t="s">
        <v>477</v>
      </c>
      <c r="AF6" s="23" t="s">
        <v>478</v>
      </c>
      <c r="AG6" s="24" t="s">
        <v>479</v>
      </c>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8"/>
      <c r="C7" s="63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28"/>
      <c r="C8" s="633"/>
      <c r="D8" s="275" t="s">
        <v>290</v>
      </c>
      <c r="E8" s="288" t="s">
        <v>480</v>
      </c>
      <c r="F8" s="323" t="s">
        <v>481</v>
      </c>
      <c r="G8" s="323" t="s">
        <v>481</v>
      </c>
      <c r="H8" s="323" t="s">
        <v>481</v>
      </c>
      <c r="I8" s="323" t="s">
        <v>481</v>
      </c>
      <c r="J8" s="323" t="s">
        <v>480</v>
      </c>
      <c r="K8" s="323" t="s">
        <v>480</v>
      </c>
      <c r="L8" s="323" t="s">
        <v>481</v>
      </c>
      <c r="M8" s="323" t="s">
        <v>481</v>
      </c>
      <c r="N8" s="323" t="s">
        <v>481</v>
      </c>
      <c r="O8" s="323" t="s">
        <v>481</v>
      </c>
      <c r="P8" s="323"/>
      <c r="Q8" s="288"/>
      <c r="R8" s="323" t="s">
        <v>482</v>
      </c>
      <c r="S8" s="288"/>
      <c r="T8" s="323"/>
      <c r="U8" s="288"/>
      <c r="V8" s="323"/>
      <c r="W8" s="288"/>
      <c r="X8" s="323"/>
      <c r="Y8" s="288"/>
      <c r="Z8" s="323"/>
      <c r="AA8" s="288"/>
      <c r="AB8" s="323"/>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28"/>
      <c r="C9" s="633"/>
      <c r="D9" s="269" t="s">
        <v>51</v>
      </c>
      <c r="E9" s="289" t="s">
        <v>483</v>
      </c>
      <c r="F9" s="289" t="s">
        <v>483</v>
      </c>
      <c r="G9" s="289" t="s">
        <v>483</v>
      </c>
      <c r="H9" s="289" t="s">
        <v>483</v>
      </c>
      <c r="I9" s="289" t="s">
        <v>483</v>
      </c>
      <c r="J9" s="289" t="s">
        <v>483</v>
      </c>
      <c r="K9" s="289" t="s">
        <v>483</v>
      </c>
      <c r="L9" s="289" t="s">
        <v>483</v>
      </c>
      <c r="M9" s="289" t="s">
        <v>483</v>
      </c>
      <c r="N9" s="289" t="s">
        <v>483</v>
      </c>
      <c r="O9" s="289" t="s">
        <v>483</v>
      </c>
      <c r="P9" s="289" t="s">
        <v>483</v>
      </c>
      <c r="Q9" s="289" t="s">
        <v>483</v>
      </c>
      <c r="R9" s="289" t="s">
        <v>483</v>
      </c>
      <c r="S9" s="289" t="s">
        <v>483</v>
      </c>
      <c r="T9" s="289" t="s">
        <v>483</v>
      </c>
      <c r="U9" s="289" t="s">
        <v>483</v>
      </c>
      <c r="V9" s="289" t="s">
        <v>483</v>
      </c>
      <c r="W9" s="289" t="s">
        <v>483</v>
      </c>
      <c r="X9" s="289" t="s">
        <v>483</v>
      </c>
      <c r="Y9" s="289" t="s">
        <v>483</v>
      </c>
      <c r="Z9" s="289" t="s">
        <v>483</v>
      </c>
      <c r="AA9" s="289" t="s">
        <v>483</v>
      </c>
      <c r="AB9" s="289" t="s">
        <v>483</v>
      </c>
      <c r="AC9" s="289" t="s">
        <v>483</v>
      </c>
      <c r="AD9" s="289" t="s">
        <v>483</v>
      </c>
      <c r="AE9" s="289" t="s">
        <v>483</v>
      </c>
      <c r="AF9" s="289" t="s">
        <v>483</v>
      </c>
      <c r="AG9" s="289" t="s">
        <v>483</v>
      </c>
      <c r="AH9" s="289" t="s">
        <v>483</v>
      </c>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28"/>
      <c r="C10" s="633"/>
      <c r="D10" s="17" t="s">
        <v>52</v>
      </c>
      <c r="E10" s="20" t="s">
        <v>484</v>
      </c>
      <c r="F10" s="20" t="s">
        <v>484</v>
      </c>
      <c r="G10" s="20" t="s">
        <v>484</v>
      </c>
      <c r="H10" s="20" t="s">
        <v>484</v>
      </c>
      <c r="I10" s="20" t="s">
        <v>484</v>
      </c>
      <c r="J10" s="20" t="s">
        <v>484</v>
      </c>
      <c r="K10" s="20" t="s">
        <v>484</v>
      </c>
      <c r="L10" s="20" t="s">
        <v>484</v>
      </c>
      <c r="M10" s="20" t="s">
        <v>484</v>
      </c>
      <c r="N10" s="20" t="s">
        <v>484</v>
      </c>
      <c r="O10" s="20" t="s">
        <v>484</v>
      </c>
      <c r="P10" s="20" t="s">
        <v>484</v>
      </c>
      <c r="Q10" s="20" t="s">
        <v>484</v>
      </c>
      <c r="R10" s="20" t="s">
        <v>484</v>
      </c>
      <c r="S10" s="20" t="s">
        <v>484</v>
      </c>
      <c r="T10" s="20" t="s">
        <v>484</v>
      </c>
      <c r="U10" s="20" t="s">
        <v>484</v>
      </c>
      <c r="V10" s="20" t="s">
        <v>484</v>
      </c>
      <c r="W10" s="20" t="s">
        <v>484</v>
      </c>
      <c r="X10" s="20" t="s">
        <v>484</v>
      </c>
      <c r="Y10" s="20" t="s">
        <v>484</v>
      </c>
      <c r="Z10" s="20" t="s">
        <v>484</v>
      </c>
      <c r="AA10" s="20" t="s">
        <v>484</v>
      </c>
      <c r="AB10" s="20" t="s">
        <v>484</v>
      </c>
      <c r="AC10" s="20" t="s">
        <v>484</v>
      </c>
      <c r="AD10" s="20" t="s">
        <v>484</v>
      </c>
      <c r="AE10" s="20" t="s">
        <v>484</v>
      </c>
      <c r="AF10" s="20" t="s">
        <v>484</v>
      </c>
      <c r="AG10" s="20" t="s">
        <v>484</v>
      </c>
      <c r="AH10" s="20" t="s">
        <v>484</v>
      </c>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8"/>
      <c r="C11" s="633"/>
      <c r="D11" s="17" t="s">
        <v>219</v>
      </c>
      <c r="E11" s="20" t="s">
        <v>485</v>
      </c>
      <c r="F11" s="20" t="s">
        <v>485</v>
      </c>
      <c r="G11" s="20" t="s">
        <v>485</v>
      </c>
      <c r="H11" s="20" t="s">
        <v>485</v>
      </c>
      <c r="I11" s="20" t="s">
        <v>485</v>
      </c>
      <c r="J11" s="20" t="s">
        <v>485</v>
      </c>
      <c r="K11" s="20" t="s">
        <v>485</v>
      </c>
      <c r="L11" s="20" t="s">
        <v>485</v>
      </c>
      <c r="M11" s="20" t="s">
        <v>485</v>
      </c>
      <c r="N11" s="20" t="s">
        <v>485</v>
      </c>
      <c r="O11" s="20" t="s">
        <v>485</v>
      </c>
      <c r="P11" s="20" t="s">
        <v>485</v>
      </c>
      <c r="Q11" s="20" t="s">
        <v>485</v>
      </c>
      <c r="R11" s="20" t="s">
        <v>485</v>
      </c>
      <c r="S11" s="20" t="s">
        <v>485</v>
      </c>
      <c r="T11" s="20" t="s">
        <v>485</v>
      </c>
      <c r="U11" s="20" t="s">
        <v>485</v>
      </c>
      <c r="V11" s="20" t="s">
        <v>485</v>
      </c>
      <c r="W11" s="20" t="s">
        <v>485</v>
      </c>
      <c r="X11" s="20" t="s">
        <v>485</v>
      </c>
      <c r="Y11" s="20" t="s">
        <v>485</v>
      </c>
      <c r="Z11" s="20" t="s">
        <v>485</v>
      </c>
      <c r="AA11" s="20" t="s">
        <v>485</v>
      </c>
      <c r="AB11" s="20" t="s">
        <v>485</v>
      </c>
      <c r="AC11" s="20" t="s">
        <v>485</v>
      </c>
      <c r="AD11" s="20" t="s">
        <v>485</v>
      </c>
      <c r="AE11" s="20" t="s">
        <v>485</v>
      </c>
      <c r="AF11" s="20" t="s">
        <v>485</v>
      </c>
      <c r="AG11" s="20" t="s">
        <v>485</v>
      </c>
      <c r="AH11" s="20" t="s">
        <v>485</v>
      </c>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28"/>
      <c r="C12" s="633"/>
      <c r="D12" s="497" t="s">
        <v>421</v>
      </c>
      <c r="E12" s="498"/>
      <c r="F12" s="499"/>
      <c r="G12" s="498"/>
      <c r="H12" s="499"/>
      <c r="I12" s="498"/>
      <c r="J12" s="499"/>
      <c r="K12" s="498"/>
      <c r="L12" s="499"/>
      <c r="M12" s="498"/>
      <c r="N12" s="499"/>
      <c r="O12" s="498"/>
      <c r="P12" s="499"/>
      <c r="Q12" s="498"/>
      <c r="R12" s="499"/>
      <c r="S12" s="498"/>
      <c r="T12" s="499"/>
      <c r="U12" s="498"/>
      <c r="V12" s="499"/>
      <c r="W12" s="498"/>
      <c r="X12" s="499"/>
      <c r="Y12" s="498"/>
      <c r="Z12" s="499"/>
      <c r="AA12" s="498"/>
      <c r="AB12" s="499"/>
      <c r="AC12" s="498"/>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28"/>
      <c r="C13" s="633"/>
      <c r="D13" s="17" t="s">
        <v>10</v>
      </c>
      <c r="E13" s="20" t="s">
        <v>491</v>
      </c>
      <c r="F13" s="19" t="s">
        <v>491</v>
      </c>
      <c r="G13" s="20" t="s">
        <v>491</v>
      </c>
      <c r="H13" s="19" t="s">
        <v>488</v>
      </c>
      <c r="I13" s="20" t="s">
        <v>488</v>
      </c>
      <c r="J13" s="19" t="s">
        <v>487</v>
      </c>
      <c r="K13" s="20" t="s">
        <v>487</v>
      </c>
      <c r="L13" s="19" t="s">
        <v>487</v>
      </c>
      <c r="M13" s="20" t="s">
        <v>487</v>
      </c>
      <c r="N13" s="19" t="s">
        <v>487</v>
      </c>
      <c r="O13" s="20" t="s">
        <v>487</v>
      </c>
      <c r="P13" s="19" t="s">
        <v>639</v>
      </c>
      <c r="Q13" s="20" t="s">
        <v>639</v>
      </c>
      <c r="R13" s="19" t="s">
        <v>639</v>
      </c>
      <c r="S13" s="20" t="s">
        <v>639</v>
      </c>
      <c r="T13" s="19" t="s">
        <v>489</v>
      </c>
      <c r="U13" s="20" t="s">
        <v>489</v>
      </c>
      <c r="V13" s="19" t="s">
        <v>490</v>
      </c>
      <c r="W13" s="20" t="s">
        <v>490</v>
      </c>
      <c r="X13" s="19" t="s">
        <v>490</v>
      </c>
      <c r="Y13" s="20" t="s">
        <v>490</v>
      </c>
      <c r="Z13" s="19" t="s">
        <v>491</v>
      </c>
      <c r="AA13" s="20" t="s">
        <v>639</v>
      </c>
      <c r="AB13" s="19" t="s">
        <v>639</v>
      </c>
      <c r="AC13" s="20" t="s">
        <v>492</v>
      </c>
      <c r="AD13" s="19" t="s">
        <v>488</v>
      </c>
      <c r="AE13" s="20" t="s">
        <v>488</v>
      </c>
      <c r="AF13" s="19" t="s">
        <v>488</v>
      </c>
      <c r="AG13" s="20" t="s">
        <v>493</v>
      </c>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8"/>
      <c r="C14" s="633"/>
      <c r="D14" s="70" t="s">
        <v>62</v>
      </c>
      <c r="E14" s="73" t="s">
        <v>486</v>
      </c>
      <c r="F14" s="72"/>
      <c r="G14" s="73"/>
      <c r="H14" s="72"/>
      <c r="I14" s="73"/>
      <c r="J14" s="72"/>
      <c r="K14" s="73"/>
      <c r="L14" s="72"/>
      <c r="M14" s="73"/>
      <c r="N14" s="72"/>
      <c r="O14" s="73"/>
      <c r="P14" s="72">
        <v>9187480180</v>
      </c>
      <c r="Q14" s="73"/>
      <c r="R14" s="72"/>
      <c r="S14" s="73"/>
      <c r="T14" s="72">
        <v>9186151574</v>
      </c>
      <c r="U14" s="73"/>
      <c r="V14" s="72">
        <v>9187421247</v>
      </c>
      <c r="W14" s="73"/>
      <c r="X14" s="72"/>
      <c r="Y14" s="73"/>
      <c r="Z14" s="72"/>
      <c r="AA14" s="73"/>
      <c r="AB14" s="72"/>
      <c r="AC14" s="73">
        <v>9186147431</v>
      </c>
      <c r="AD14" s="72"/>
      <c r="AE14" s="73"/>
      <c r="AF14" s="72"/>
      <c r="AG14" s="73">
        <v>9169582982</v>
      </c>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8"/>
      <c r="C15" s="633"/>
      <c r="D15" s="70" t="s">
        <v>221</v>
      </c>
      <c r="E15" s="73" t="s">
        <v>494</v>
      </c>
      <c r="F15" s="72" t="s">
        <v>494</v>
      </c>
      <c r="G15" s="73" t="s">
        <v>494</v>
      </c>
      <c r="H15" s="72" t="s">
        <v>495</v>
      </c>
      <c r="I15" s="73" t="s">
        <v>495</v>
      </c>
      <c r="J15" s="72" t="s">
        <v>496</v>
      </c>
      <c r="K15" s="73" t="s">
        <v>497</v>
      </c>
      <c r="L15" s="72">
        <v>0</v>
      </c>
      <c r="M15" s="73" t="s">
        <v>498</v>
      </c>
      <c r="N15" s="72" t="s">
        <v>499</v>
      </c>
      <c r="O15" s="73" t="s">
        <v>500</v>
      </c>
      <c r="P15" s="72" t="s">
        <v>501</v>
      </c>
      <c r="Q15" s="73" t="s">
        <v>501</v>
      </c>
      <c r="R15" s="72" t="s">
        <v>501</v>
      </c>
      <c r="S15" s="73" t="s">
        <v>500</v>
      </c>
      <c r="T15" s="72" t="s">
        <v>502</v>
      </c>
      <c r="U15" s="73" t="s">
        <v>503</v>
      </c>
      <c r="V15" s="72" t="s">
        <v>502</v>
      </c>
      <c r="W15" s="73" t="s">
        <v>504</v>
      </c>
      <c r="X15" s="72" t="s">
        <v>505</v>
      </c>
      <c r="Y15" s="73" t="s">
        <v>506</v>
      </c>
      <c r="Z15" s="72" t="s">
        <v>507</v>
      </c>
      <c r="AA15" s="73" t="s">
        <v>507</v>
      </c>
      <c r="AB15" s="72" t="s">
        <v>507</v>
      </c>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8"/>
      <c r="C16" s="633"/>
      <c r="D16" s="70" t="s">
        <v>107</v>
      </c>
      <c r="E16" s="73">
        <v>33</v>
      </c>
      <c r="F16" s="72">
        <v>34</v>
      </c>
      <c r="G16" s="73">
        <v>34</v>
      </c>
      <c r="H16" s="72">
        <v>34</v>
      </c>
      <c r="I16" s="73">
        <v>34</v>
      </c>
      <c r="J16" s="72">
        <v>28</v>
      </c>
      <c r="K16" s="73">
        <v>32</v>
      </c>
      <c r="L16" s="72">
        <v>0</v>
      </c>
      <c r="M16" s="73">
        <v>30</v>
      </c>
      <c r="N16" s="72">
        <v>29</v>
      </c>
      <c r="O16" s="73">
        <v>30</v>
      </c>
      <c r="P16" s="72">
        <v>29</v>
      </c>
      <c r="Q16" s="73">
        <v>30</v>
      </c>
      <c r="R16" s="72">
        <v>17</v>
      </c>
      <c r="S16" s="73">
        <v>30</v>
      </c>
      <c r="T16" s="72">
        <v>27</v>
      </c>
      <c r="U16" s="73">
        <v>27</v>
      </c>
      <c r="V16" s="72">
        <v>27</v>
      </c>
      <c r="W16" s="73">
        <v>27</v>
      </c>
      <c r="X16" s="72">
        <v>26</v>
      </c>
      <c r="Y16" s="73">
        <v>21</v>
      </c>
      <c r="Z16" s="72">
        <v>17</v>
      </c>
      <c r="AA16" s="73">
        <v>18</v>
      </c>
      <c r="AB16" s="72">
        <v>18</v>
      </c>
      <c r="AC16" s="73">
        <v>2</v>
      </c>
      <c r="AD16" s="72">
        <v>2</v>
      </c>
      <c r="AE16" s="73">
        <v>2</v>
      </c>
      <c r="AF16" s="72">
        <v>2</v>
      </c>
      <c r="AG16" s="73">
        <v>2</v>
      </c>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8"/>
      <c r="C17" s="633"/>
      <c r="D17" s="70" t="s">
        <v>32</v>
      </c>
      <c r="E17" s="73">
        <v>686330437</v>
      </c>
      <c r="F17" s="72">
        <v>686331929</v>
      </c>
      <c r="G17" s="73">
        <v>686329466</v>
      </c>
      <c r="H17" s="72">
        <v>686336927</v>
      </c>
      <c r="I17" s="73">
        <v>686338404</v>
      </c>
      <c r="J17" s="72">
        <v>686328906</v>
      </c>
      <c r="K17" s="73">
        <v>686696277</v>
      </c>
      <c r="L17" s="72">
        <v>0</v>
      </c>
      <c r="M17" s="73">
        <v>691815824</v>
      </c>
      <c r="N17" s="72">
        <v>496443937</v>
      </c>
      <c r="O17" s="73">
        <v>693328077</v>
      </c>
      <c r="P17" s="72">
        <v>737869847</v>
      </c>
      <c r="Q17" s="73">
        <v>711607701</v>
      </c>
      <c r="R17" s="72">
        <v>724728856</v>
      </c>
      <c r="S17" s="73">
        <v>752541251</v>
      </c>
      <c r="T17" s="72">
        <v>710451956</v>
      </c>
      <c r="U17" s="73">
        <v>710462492</v>
      </c>
      <c r="V17" s="72">
        <v>737641958</v>
      </c>
      <c r="W17" s="73" t="s">
        <v>508</v>
      </c>
      <c r="X17" s="72">
        <v>713435658</v>
      </c>
      <c r="Y17" s="73">
        <v>731529862</v>
      </c>
      <c r="Z17" s="72">
        <v>737641040</v>
      </c>
      <c r="AA17" s="73">
        <v>489793536</v>
      </c>
      <c r="AB17" s="72">
        <v>737826213</v>
      </c>
      <c r="AC17" s="73">
        <v>791566166</v>
      </c>
      <c r="AD17" s="72">
        <v>791529384</v>
      </c>
      <c r="AE17" s="73">
        <v>791606984</v>
      </c>
      <c r="AF17" s="72">
        <v>791461222</v>
      </c>
      <c r="AG17" s="73">
        <v>791503547</v>
      </c>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8"/>
      <c r="C18" s="633"/>
      <c r="D18" s="17" t="s">
        <v>21</v>
      </c>
      <c r="E18" s="20" t="s">
        <v>482</v>
      </c>
      <c r="F18" s="19" t="s">
        <v>286</v>
      </c>
      <c r="G18" s="20" t="s">
        <v>286</v>
      </c>
      <c r="H18" s="19" t="s">
        <v>509</v>
      </c>
      <c r="I18" s="20" t="s">
        <v>509</v>
      </c>
      <c r="J18" s="19" t="s">
        <v>510</v>
      </c>
      <c r="K18" s="20" t="s">
        <v>510</v>
      </c>
      <c r="L18" s="19">
        <v>0</v>
      </c>
      <c r="M18" s="20" t="s">
        <v>286</v>
      </c>
      <c r="N18" s="19" t="s">
        <v>511</v>
      </c>
      <c r="O18" s="20" t="s">
        <v>511</v>
      </c>
      <c r="P18" s="19" t="s">
        <v>511</v>
      </c>
      <c r="Q18" s="20" t="s">
        <v>286</v>
      </c>
      <c r="R18" s="19" t="s">
        <v>510</v>
      </c>
      <c r="S18" s="20" t="s">
        <v>511</v>
      </c>
      <c r="T18" s="19" t="s">
        <v>286</v>
      </c>
      <c r="U18" s="20" t="s">
        <v>286</v>
      </c>
      <c r="V18" s="19" t="s">
        <v>511</v>
      </c>
      <c r="W18" s="20" t="s">
        <v>511</v>
      </c>
      <c r="X18" s="19" t="s">
        <v>511</v>
      </c>
      <c r="Y18" s="20" t="s">
        <v>512</v>
      </c>
      <c r="Z18" s="19" t="s">
        <v>513</v>
      </c>
      <c r="AA18" s="20" t="s">
        <v>513</v>
      </c>
      <c r="AB18" s="19" t="s">
        <v>513</v>
      </c>
      <c r="AC18" s="20" t="s">
        <v>514</v>
      </c>
      <c r="AD18" s="19" t="s">
        <v>514</v>
      </c>
      <c r="AE18" s="20" t="s">
        <v>514</v>
      </c>
      <c r="AF18" s="19" t="s">
        <v>514</v>
      </c>
      <c r="AG18" s="20" t="s">
        <v>515</v>
      </c>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8"/>
      <c r="C19" s="633"/>
      <c r="D19" s="93" t="s">
        <v>53</v>
      </c>
      <c r="E19" s="277" t="s">
        <v>516</v>
      </c>
      <c r="F19" s="325" t="s">
        <v>517</v>
      </c>
      <c r="G19" s="277" t="s">
        <v>518</v>
      </c>
      <c r="H19" s="94" t="s">
        <v>519</v>
      </c>
      <c r="I19" s="277" t="s">
        <v>520</v>
      </c>
      <c r="J19" s="374" t="s">
        <v>521</v>
      </c>
      <c r="K19" s="95" t="s">
        <v>522</v>
      </c>
      <c r="L19" s="374">
        <v>0</v>
      </c>
      <c r="M19" s="95" t="s">
        <v>523</v>
      </c>
      <c r="N19" s="374" t="s">
        <v>524</v>
      </c>
      <c r="O19" s="95" t="s">
        <v>525</v>
      </c>
      <c r="P19" s="374" t="s">
        <v>526</v>
      </c>
      <c r="Q19" s="95" t="s">
        <v>527</v>
      </c>
      <c r="R19" s="374" t="s">
        <v>528</v>
      </c>
      <c r="S19" s="95" t="s">
        <v>528</v>
      </c>
      <c r="T19" s="374" t="s">
        <v>529</v>
      </c>
      <c r="U19" s="95" t="s">
        <v>530</v>
      </c>
      <c r="V19" s="374" t="s">
        <v>531</v>
      </c>
      <c r="W19" s="95" t="s">
        <v>532</v>
      </c>
      <c r="X19" s="374" t="s">
        <v>533</v>
      </c>
      <c r="Y19" s="95" t="s">
        <v>534</v>
      </c>
      <c r="Z19" s="374" t="s">
        <v>535</v>
      </c>
      <c r="AA19" s="95" t="s">
        <v>536</v>
      </c>
      <c r="AB19" s="374" t="s">
        <v>537</v>
      </c>
      <c r="AC19" s="95" t="s">
        <v>538</v>
      </c>
      <c r="AD19" s="374" t="s">
        <v>539</v>
      </c>
      <c r="AE19" s="95" t="s">
        <v>540</v>
      </c>
      <c r="AF19" s="374" t="s">
        <v>541</v>
      </c>
      <c r="AG19" s="95" t="s">
        <v>542</v>
      </c>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28"/>
      <c r="C20" s="633"/>
      <c r="D20" s="93" t="s">
        <v>54</v>
      </c>
      <c r="E20" s="277" t="s">
        <v>543</v>
      </c>
      <c r="F20" s="325" t="s">
        <v>544</v>
      </c>
      <c r="G20" s="277" t="s">
        <v>545</v>
      </c>
      <c r="H20" s="94" t="s">
        <v>546</v>
      </c>
      <c r="I20" s="277" t="s">
        <v>547</v>
      </c>
      <c r="J20" s="374" t="s">
        <v>548</v>
      </c>
      <c r="K20" s="95" t="s">
        <v>549</v>
      </c>
      <c r="L20" s="374">
        <v>0</v>
      </c>
      <c r="M20" s="95" t="s">
        <v>550</v>
      </c>
      <c r="N20" s="374" t="s">
        <v>551</v>
      </c>
      <c r="O20" s="95" t="s">
        <v>552</v>
      </c>
      <c r="P20" s="374" t="s">
        <v>553</v>
      </c>
      <c r="Q20" s="95" t="s">
        <v>554</v>
      </c>
      <c r="R20" s="374" t="s">
        <v>555</v>
      </c>
      <c r="S20" s="95" t="s">
        <v>556</v>
      </c>
      <c r="T20" s="374" t="s">
        <v>557</v>
      </c>
      <c r="U20" s="95" t="s">
        <v>558</v>
      </c>
      <c r="V20" s="374" t="s">
        <v>559</v>
      </c>
      <c r="W20" s="95" t="s">
        <v>560</v>
      </c>
      <c r="X20" s="374" t="s">
        <v>561</v>
      </c>
      <c r="Y20" s="95" t="s">
        <v>562</v>
      </c>
      <c r="Z20" s="374" t="s">
        <v>492</v>
      </c>
      <c r="AA20" s="95" t="s">
        <v>563</v>
      </c>
      <c r="AB20" s="374" t="s">
        <v>564</v>
      </c>
      <c r="AC20" s="95" t="s">
        <v>565</v>
      </c>
      <c r="AD20" s="374" t="s">
        <v>566</v>
      </c>
      <c r="AE20" s="95" t="s">
        <v>567</v>
      </c>
      <c r="AF20" s="374" t="s">
        <v>568</v>
      </c>
      <c r="AG20" s="95" t="s">
        <v>569</v>
      </c>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28"/>
      <c r="C21" s="633"/>
      <c r="D21" s="270" t="s">
        <v>55</v>
      </c>
      <c r="E21" s="290" t="s">
        <v>570</v>
      </c>
      <c r="F21" s="326" t="s">
        <v>571</v>
      </c>
      <c r="G21" s="290" t="s">
        <v>572</v>
      </c>
      <c r="H21" s="369" t="s">
        <v>550</v>
      </c>
      <c r="I21" s="290" t="s">
        <v>573</v>
      </c>
      <c r="J21" s="375" t="s">
        <v>574</v>
      </c>
      <c r="K21" s="376" t="s">
        <v>575</v>
      </c>
      <c r="L21" s="375">
        <v>0</v>
      </c>
      <c r="M21" s="376" t="s">
        <v>576</v>
      </c>
      <c r="N21" s="375" t="s">
        <v>577</v>
      </c>
      <c r="O21" s="376" t="s">
        <v>578</v>
      </c>
      <c r="P21" s="375" t="s">
        <v>579</v>
      </c>
      <c r="Q21" s="376" t="s">
        <v>580</v>
      </c>
      <c r="R21" s="375" t="s">
        <v>581</v>
      </c>
      <c r="S21" s="376" t="s">
        <v>582</v>
      </c>
      <c r="T21" s="375" t="s">
        <v>583</v>
      </c>
      <c r="U21" s="376" t="s">
        <v>584</v>
      </c>
      <c r="V21" s="375" t="s">
        <v>585</v>
      </c>
      <c r="W21" s="376" t="s">
        <v>586</v>
      </c>
      <c r="X21" s="375" t="s">
        <v>587</v>
      </c>
      <c r="Y21" s="376" t="s">
        <v>588</v>
      </c>
      <c r="Z21" s="375" t="s">
        <v>589</v>
      </c>
      <c r="AA21" s="376" t="s">
        <v>590</v>
      </c>
      <c r="AB21" s="375" t="s">
        <v>591</v>
      </c>
      <c r="AC21" s="376" t="s">
        <v>592</v>
      </c>
      <c r="AD21" s="375" t="s">
        <v>593</v>
      </c>
      <c r="AE21" s="376" t="s">
        <v>594</v>
      </c>
      <c r="AF21" s="375" t="s">
        <v>595</v>
      </c>
      <c r="AG21" s="376" t="s">
        <v>596</v>
      </c>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26" t="s">
        <v>11</v>
      </c>
      <c r="C22" s="632"/>
      <c r="D22" s="97" t="s">
        <v>0</v>
      </c>
      <c r="E22" s="25">
        <v>13</v>
      </c>
      <c r="F22" s="327">
        <v>11</v>
      </c>
      <c r="G22" s="25">
        <v>14</v>
      </c>
      <c r="H22" s="327">
        <v>13</v>
      </c>
      <c r="I22" s="25">
        <v>15</v>
      </c>
      <c r="J22" s="327">
        <v>13</v>
      </c>
      <c r="K22" s="25">
        <v>12</v>
      </c>
      <c r="L22" s="327">
        <v>0</v>
      </c>
      <c r="M22" s="25">
        <v>10</v>
      </c>
      <c r="N22" s="327">
        <v>14</v>
      </c>
      <c r="O22" s="25">
        <v>17</v>
      </c>
      <c r="P22" s="327">
        <v>16</v>
      </c>
      <c r="Q22" s="25">
        <v>15</v>
      </c>
      <c r="R22" s="327"/>
      <c r="S22" s="25">
        <v>16</v>
      </c>
      <c r="T22" s="327">
        <v>15</v>
      </c>
      <c r="U22" s="25">
        <v>17</v>
      </c>
      <c r="V22" s="327">
        <v>15</v>
      </c>
      <c r="W22" s="25">
        <v>14</v>
      </c>
      <c r="X22" s="327">
        <v>16</v>
      </c>
      <c r="Y22" s="25">
        <v>14</v>
      </c>
      <c r="Z22" s="327">
        <v>18</v>
      </c>
      <c r="AA22" s="25">
        <v>20</v>
      </c>
      <c r="AB22" s="327">
        <v>23</v>
      </c>
      <c r="AC22" s="25">
        <v>17</v>
      </c>
      <c r="AD22" s="327">
        <v>20</v>
      </c>
      <c r="AE22" s="25">
        <v>19</v>
      </c>
      <c r="AF22" s="327">
        <v>25</v>
      </c>
      <c r="AG22" s="25">
        <v>19</v>
      </c>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8"/>
      <c r="C23" s="633"/>
      <c r="D23" s="26" t="s">
        <v>1</v>
      </c>
      <c r="E23" s="27">
        <v>13</v>
      </c>
      <c r="F23" s="29">
        <v>11</v>
      </c>
      <c r="G23" s="27">
        <v>14</v>
      </c>
      <c r="H23" s="29">
        <v>13</v>
      </c>
      <c r="I23" s="27">
        <v>15</v>
      </c>
      <c r="J23" s="29">
        <v>13</v>
      </c>
      <c r="K23" s="27">
        <v>12</v>
      </c>
      <c r="L23" s="29">
        <v>0</v>
      </c>
      <c r="M23" s="27">
        <v>10</v>
      </c>
      <c r="N23" s="29">
        <v>14</v>
      </c>
      <c r="O23" s="27">
        <v>17</v>
      </c>
      <c r="P23" s="29">
        <v>16</v>
      </c>
      <c r="Q23" s="27">
        <v>15</v>
      </c>
      <c r="R23" s="29"/>
      <c r="S23" s="27">
        <v>16</v>
      </c>
      <c r="T23" s="29">
        <v>15</v>
      </c>
      <c r="U23" s="27">
        <v>17</v>
      </c>
      <c r="V23" s="29">
        <v>15</v>
      </c>
      <c r="W23" s="27">
        <v>14</v>
      </c>
      <c r="X23" s="29">
        <v>16</v>
      </c>
      <c r="Y23" s="27">
        <v>14</v>
      </c>
      <c r="Z23" s="29">
        <v>18</v>
      </c>
      <c r="AA23" s="27">
        <v>20</v>
      </c>
      <c r="AB23" s="29">
        <v>23</v>
      </c>
      <c r="AC23" s="27">
        <v>17</v>
      </c>
      <c r="AD23" s="29">
        <v>20</v>
      </c>
      <c r="AE23" s="27">
        <v>19</v>
      </c>
      <c r="AF23" s="29">
        <v>25</v>
      </c>
      <c r="AG23" s="27">
        <v>19</v>
      </c>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8"/>
      <c r="C24" s="633"/>
      <c r="D24" s="26" t="s">
        <v>2</v>
      </c>
      <c r="E24" s="30">
        <f t="shared" ref="E24:O24" si="128">E22-E23</f>
        <v>0</v>
      </c>
      <c r="F24" s="328">
        <f t="shared" si="128"/>
        <v>0</v>
      </c>
      <c r="G24" s="30">
        <f t="shared" si="128"/>
        <v>0</v>
      </c>
      <c r="H24" s="328">
        <f t="shared" si="128"/>
        <v>0</v>
      </c>
      <c r="I24" s="30">
        <f t="shared" si="128"/>
        <v>0</v>
      </c>
      <c r="J24" s="328">
        <f t="shared" si="128"/>
        <v>0</v>
      </c>
      <c r="K24" s="30">
        <f t="shared" si="128"/>
        <v>0</v>
      </c>
      <c r="L24" s="328">
        <f t="shared" si="128"/>
        <v>0</v>
      </c>
      <c r="M24" s="30">
        <f t="shared" si="128"/>
        <v>0</v>
      </c>
      <c r="N24" s="328">
        <f t="shared" si="128"/>
        <v>0</v>
      </c>
      <c r="O24" s="30">
        <f t="shared" si="128"/>
        <v>0</v>
      </c>
      <c r="P24" s="328">
        <f>P22-P23</f>
        <v>0</v>
      </c>
      <c r="Q24" s="30">
        <f t="shared" ref="Q24:CB24" si="129">Q22-Q23</f>
        <v>0</v>
      </c>
      <c r="R24" s="328">
        <f t="shared" si="129"/>
        <v>0</v>
      </c>
      <c r="S24" s="30">
        <f t="shared" si="129"/>
        <v>0</v>
      </c>
      <c r="T24" s="328">
        <f t="shared" si="129"/>
        <v>0</v>
      </c>
      <c r="U24" s="30">
        <f t="shared" si="129"/>
        <v>0</v>
      </c>
      <c r="V24" s="328">
        <f t="shared" si="129"/>
        <v>0</v>
      </c>
      <c r="W24" s="30">
        <f t="shared" si="129"/>
        <v>0</v>
      </c>
      <c r="X24" s="328">
        <f t="shared" si="129"/>
        <v>0</v>
      </c>
      <c r="Y24" s="30">
        <f t="shared" si="129"/>
        <v>0</v>
      </c>
      <c r="Z24" s="328">
        <f t="shared" si="129"/>
        <v>0</v>
      </c>
      <c r="AA24" s="30">
        <f t="shared" si="129"/>
        <v>0</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8"/>
      <c r="C25" s="633"/>
      <c r="D25" s="26" t="s">
        <v>109</v>
      </c>
      <c r="E25" s="32">
        <f>(E23/E22)*100</f>
        <v>100</v>
      </c>
      <c r="F25" s="329">
        <f t="shared" ref="F25:L25" si="131">(F23/F22)*100</f>
        <v>100</v>
      </c>
      <c r="G25" s="32">
        <f t="shared" si="131"/>
        <v>100</v>
      </c>
      <c r="H25" s="329">
        <f t="shared" si="131"/>
        <v>100</v>
      </c>
      <c r="I25" s="32">
        <f t="shared" si="131"/>
        <v>100</v>
      </c>
      <c r="J25" s="329">
        <f t="shared" si="131"/>
        <v>100</v>
      </c>
      <c r="K25" s="32">
        <f t="shared" si="131"/>
        <v>100</v>
      </c>
      <c r="L25" s="329" t="e">
        <f t="shared" si="131"/>
        <v>#DIV/0!</v>
      </c>
      <c r="M25" s="32">
        <f t="shared" ref="M25:X25" si="132">(M23/M22)*100</f>
        <v>100</v>
      </c>
      <c r="N25" s="329">
        <f>(N23/N22)*100</f>
        <v>100</v>
      </c>
      <c r="O25" s="32">
        <f t="shared" si="132"/>
        <v>100</v>
      </c>
      <c r="P25" s="329">
        <f t="shared" si="132"/>
        <v>100</v>
      </c>
      <c r="Q25" s="32">
        <f t="shared" si="132"/>
        <v>100</v>
      </c>
      <c r="R25" s="329" t="e">
        <f t="shared" si="132"/>
        <v>#DIV/0!</v>
      </c>
      <c r="S25" s="32">
        <f t="shared" si="132"/>
        <v>100</v>
      </c>
      <c r="T25" s="329">
        <f t="shared" si="132"/>
        <v>100</v>
      </c>
      <c r="U25" s="32">
        <f t="shared" si="132"/>
        <v>100</v>
      </c>
      <c r="V25" s="329">
        <f t="shared" si="132"/>
        <v>100</v>
      </c>
      <c r="W25" s="32">
        <f t="shared" si="132"/>
        <v>100</v>
      </c>
      <c r="X25" s="329">
        <f t="shared" si="132"/>
        <v>100</v>
      </c>
      <c r="Y25" s="32">
        <f t="shared" ref="Y25:AQ25" si="133">(Y23/Y22)*100</f>
        <v>100</v>
      </c>
      <c r="Z25" s="329">
        <f t="shared" si="133"/>
        <v>100</v>
      </c>
      <c r="AA25" s="32">
        <f t="shared" si="133"/>
        <v>100</v>
      </c>
      <c r="AB25" s="329">
        <f t="shared" si="133"/>
        <v>100</v>
      </c>
      <c r="AC25" s="32">
        <f t="shared" si="133"/>
        <v>100</v>
      </c>
      <c r="AD25" s="329">
        <f t="shared" si="133"/>
        <v>100</v>
      </c>
      <c r="AE25" s="32">
        <f t="shared" si="133"/>
        <v>100</v>
      </c>
      <c r="AF25" s="329">
        <f t="shared" si="133"/>
        <v>100</v>
      </c>
      <c r="AG25" s="32">
        <f t="shared" si="133"/>
        <v>100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28"/>
      <c r="C26" s="633"/>
      <c r="D26" s="26" t="s">
        <v>67</v>
      </c>
      <c r="E26" s="27">
        <v>0</v>
      </c>
      <c r="F26" s="29"/>
      <c r="G26" s="27">
        <v>2</v>
      </c>
      <c r="H26" s="29"/>
      <c r="I26" s="27"/>
      <c r="J26" s="29">
        <v>3</v>
      </c>
      <c r="K26" s="27"/>
      <c r="L26" s="29"/>
      <c r="M26" s="27"/>
      <c r="N26" s="29"/>
      <c r="O26" s="27">
        <v>0</v>
      </c>
      <c r="P26" s="29">
        <v>1</v>
      </c>
      <c r="Q26" s="27"/>
      <c r="R26" s="29"/>
      <c r="S26" s="27"/>
      <c r="T26" s="29"/>
      <c r="U26" s="27"/>
      <c r="V26" s="29"/>
      <c r="W26" s="27"/>
      <c r="X26" s="29"/>
      <c r="Y26" s="27">
        <v>4</v>
      </c>
      <c r="Z26" s="29">
        <v>6</v>
      </c>
      <c r="AA26" s="27"/>
      <c r="AB26" s="29">
        <v>2</v>
      </c>
      <c r="AC26" s="27">
        <v>1</v>
      </c>
      <c r="AD26" s="29"/>
      <c r="AE26" s="27"/>
      <c r="AF26" s="29"/>
      <c r="AG26" s="27">
        <v>1</v>
      </c>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8"/>
      <c r="C27" s="633"/>
      <c r="D27" s="26" t="s">
        <v>110</v>
      </c>
      <c r="E27" s="30">
        <f>(E26/E22)*100</f>
        <v>0</v>
      </c>
      <c r="F27" s="328">
        <f t="shared" ref="F27:L27" si="135">(F26/F22)*100</f>
        <v>0</v>
      </c>
      <c r="G27" s="30">
        <f t="shared" si="135"/>
        <v>14.285714285714285</v>
      </c>
      <c r="H27" s="328">
        <f t="shared" si="135"/>
        <v>0</v>
      </c>
      <c r="I27" s="30">
        <f t="shared" si="135"/>
        <v>0</v>
      </c>
      <c r="J27" s="328">
        <f t="shared" si="135"/>
        <v>23.076923076923077</v>
      </c>
      <c r="K27" s="30">
        <f t="shared" si="135"/>
        <v>0</v>
      </c>
      <c r="L27" s="328" t="e">
        <f t="shared" si="135"/>
        <v>#DIV/0!</v>
      </c>
      <c r="M27" s="30">
        <f t="shared" ref="M27:X27" si="136">(M26/M22)*100</f>
        <v>0</v>
      </c>
      <c r="N27" s="328">
        <f t="shared" si="136"/>
        <v>0</v>
      </c>
      <c r="O27" s="30">
        <f t="shared" si="136"/>
        <v>0</v>
      </c>
      <c r="P27" s="328">
        <f t="shared" si="136"/>
        <v>6.25</v>
      </c>
      <c r="Q27" s="30">
        <f t="shared" si="136"/>
        <v>0</v>
      </c>
      <c r="R27" s="328" t="e">
        <f t="shared" si="136"/>
        <v>#DIV/0!</v>
      </c>
      <c r="S27" s="30">
        <f t="shared" si="136"/>
        <v>0</v>
      </c>
      <c r="T27" s="328">
        <f t="shared" si="136"/>
        <v>0</v>
      </c>
      <c r="U27" s="30">
        <f t="shared" si="136"/>
        <v>0</v>
      </c>
      <c r="V27" s="328">
        <f t="shared" si="136"/>
        <v>0</v>
      </c>
      <c r="W27" s="30">
        <f t="shared" si="136"/>
        <v>0</v>
      </c>
      <c r="X27" s="328">
        <f t="shared" si="136"/>
        <v>0</v>
      </c>
      <c r="Y27" s="30">
        <f t="shared" ref="Y27:AH27" si="137">(Y26/Y22)*100</f>
        <v>28.571428571428569</v>
      </c>
      <c r="Z27" s="328">
        <f t="shared" si="137"/>
        <v>33.333333333333329</v>
      </c>
      <c r="AA27" s="30">
        <f t="shared" si="137"/>
        <v>0</v>
      </c>
      <c r="AB27" s="328">
        <f t="shared" si="137"/>
        <v>8.695652173913043</v>
      </c>
      <c r="AC27" s="30">
        <f t="shared" si="137"/>
        <v>5.8823529411764701</v>
      </c>
      <c r="AD27" s="328">
        <f t="shared" si="137"/>
        <v>0</v>
      </c>
      <c r="AE27" s="30">
        <f t="shared" si="137"/>
        <v>0</v>
      </c>
      <c r="AF27" s="328">
        <f t="shared" si="137"/>
        <v>0</v>
      </c>
      <c r="AG27" s="30">
        <f t="shared" si="137"/>
        <v>5.2631578947368416</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8"/>
      <c r="C28" s="633"/>
      <c r="D28" s="26" t="s">
        <v>23</v>
      </c>
      <c r="E28" s="27">
        <v>-2</v>
      </c>
      <c r="F28" s="29">
        <v>0</v>
      </c>
      <c r="G28" s="27">
        <v>0</v>
      </c>
      <c r="H28" s="29">
        <v>-1</v>
      </c>
      <c r="I28" s="27">
        <v>-3</v>
      </c>
      <c r="J28" s="29">
        <v>0</v>
      </c>
      <c r="K28" s="27">
        <v>-1</v>
      </c>
      <c r="L28" s="29"/>
      <c r="M28" s="27">
        <v>0</v>
      </c>
      <c r="N28" s="29">
        <v>0</v>
      </c>
      <c r="O28" s="27">
        <v>0</v>
      </c>
      <c r="P28" s="29">
        <v>0</v>
      </c>
      <c r="Q28" s="27">
        <v>0</v>
      </c>
      <c r="R28" s="29"/>
      <c r="S28" s="27">
        <v>0</v>
      </c>
      <c r="T28" s="29">
        <v>0</v>
      </c>
      <c r="U28" s="27">
        <v>0</v>
      </c>
      <c r="V28" s="29">
        <v>0</v>
      </c>
      <c r="W28" s="27">
        <v>0</v>
      </c>
      <c r="X28" s="29">
        <v>0</v>
      </c>
      <c r="Y28" s="27">
        <v>-1</v>
      </c>
      <c r="Z28" s="29">
        <v>-2</v>
      </c>
      <c r="AA28" s="27">
        <v>1</v>
      </c>
      <c r="AB28" s="29">
        <v>0</v>
      </c>
      <c r="AC28" s="27"/>
      <c r="AD28" s="29"/>
      <c r="AE28" s="27"/>
      <c r="AF28" s="29"/>
      <c r="AG28" s="27">
        <v>2</v>
      </c>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0"/>
      <c r="C29" s="634"/>
      <c r="D29" s="33" t="s">
        <v>108</v>
      </c>
      <c r="E29" s="34">
        <v>35</v>
      </c>
      <c r="F29" s="36">
        <v>31</v>
      </c>
      <c r="G29" s="34">
        <v>34</v>
      </c>
      <c r="H29" s="36">
        <v>34</v>
      </c>
      <c r="I29" s="34">
        <v>36</v>
      </c>
      <c r="J29" s="36">
        <v>29</v>
      </c>
      <c r="K29" s="34">
        <v>0</v>
      </c>
      <c r="L29" s="36">
        <v>0</v>
      </c>
      <c r="M29" s="34">
        <v>35</v>
      </c>
      <c r="N29" s="36">
        <v>34</v>
      </c>
      <c r="O29" s="34">
        <v>35</v>
      </c>
      <c r="P29" s="36">
        <v>29</v>
      </c>
      <c r="Q29" s="34">
        <v>35</v>
      </c>
      <c r="R29" s="36"/>
      <c r="S29" s="34">
        <v>36</v>
      </c>
      <c r="T29" s="36">
        <v>38</v>
      </c>
      <c r="U29" s="34">
        <v>36</v>
      </c>
      <c r="V29" s="36">
        <v>36</v>
      </c>
      <c r="W29" s="34">
        <v>36</v>
      </c>
      <c r="X29" s="36">
        <v>40</v>
      </c>
      <c r="Y29" s="34">
        <v>33</v>
      </c>
      <c r="Z29" s="36">
        <v>35</v>
      </c>
      <c r="AA29" s="34">
        <v>36</v>
      </c>
      <c r="AB29" s="36">
        <v>38</v>
      </c>
      <c r="AC29" s="34">
        <v>35</v>
      </c>
      <c r="AD29" s="36"/>
      <c r="AE29" s="34"/>
      <c r="AF29" s="36"/>
      <c r="AG29" s="34">
        <v>39</v>
      </c>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6" t="s">
        <v>4</v>
      </c>
      <c r="C30" s="632"/>
      <c r="D30" s="39" t="s">
        <v>29</v>
      </c>
      <c r="E30" s="41">
        <v>3</v>
      </c>
      <c r="F30" s="42">
        <v>3</v>
      </c>
      <c r="G30" s="41">
        <v>4</v>
      </c>
      <c r="H30" s="42">
        <v>3</v>
      </c>
      <c r="I30" s="41">
        <v>3</v>
      </c>
      <c r="J30" s="42">
        <v>0</v>
      </c>
      <c r="K30" s="41">
        <v>4</v>
      </c>
      <c r="L30" s="42">
        <v>0</v>
      </c>
      <c r="M30" s="41">
        <v>4</v>
      </c>
      <c r="N30" s="42">
        <v>3</v>
      </c>
      <c r="O30" s="41">
        <v>5</v>
      </c>
      <c r="P30" s="42">
        <v>2</v>
      </c>
      <c r="Q30" s="41">
        <v>5</v>
      </c>
      <c r="R30" s="42">
        <v>0</v>
      </c>
      <c r="S30" s="41">
        <v>6</v>
      </c>
      <c r="T30" s="42">
        <v>4</v>
      </c>
      <c r="U30" s="41">
        <v>4</v>
      </c>
      <c r="V30" s="42">
        <v>4</v>
      </c>
      <c r="W30" s="41">
        <v>3</v>
      </c>
      <c r="X30" s="42">
        <v>4</v>
      </c>
      <c r="Y30" s="41">
        <v>4</v>
      </c>
      <c r="Z30" s="42">
        <v>3</v>
      </c>
      <c r="AA30" s="41">
        <v>4</v>
      </c>
      <c r="AB30" s="42">
        <v>4</v>
      </c>
      <c r="AC30" s="41">
        <v>2</v>
      </c>
      <c r="AD30" s="42"/>
      <c r="AE30" s="41"/>
      <c r="AF30" s="42"/>
      <c r="AG30" s="41">
        <v>0</v>
      </c>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8"/>
      <c r="C31" s="633"/>
      <c r="D31" s="43" t="s">
        <v>31</v>
      </c>
      <c r="E31" s="45">
        <v>3</v>
      </c>
      <c r="F31" s="46">
        <v>2</v>
      </c>
      <c r="G31" s="45">
        <v>4</v>
      </c>
      <c r="H31" s="46">
        <v>5</v>
      </c>
      <c r="I31" s="45">
        <v>5</v>
      </c>
      <c r="J31" s="46">
        <v>2</v>
      </c>
      <c r="K31" s="45">
        <v>2</v>
      </c>
      <c r="L31" s="46">
        <v>0</v>
      </c>
      <c r="M31" s="45">
        <v>3</v>
      </c>
      <c r="N31" s="46">
        <v>2</v>
      </c>
      <c r="O31" s="45">
        <v>4</v>
      </c>
      <c r="P31" s="46">
        <v>4</v>
      </c>
      <c r="Q31" s="45">
        <v>4</v>
      </c>
      <c r="R31" s="46">
        <v>0</v>
      </c>
      <c r="S31" s="45">
        <v>5</v>
      </c>
      <c r="T31" s="46">
        <v>5</v>
      </c>
      <c r="U31" s="45">
        <v>5</v>
      </c>
      <c r="V31" s="46">
        <v>2</v>
      </c>
      <c r="W31" s="45">
        <v>5</v>
      </c>
      <c r="X31" s="46">
        <v>2</v>
      </c>
      <c r="Y31" s="45">
        <v>4</v>
      </c>
      <c r="Z31" s="46">
        <v>4</v>
      </c>
      <c r="AA31" s="45">
        <v>2</v>
      </c>
      <c r="AB31" s="46">
        <v>6</v>
      </c>
      <c r="AC31" s="45">
        <v>8</v>
      </c>
      <c r="AD31" s="46"/>
      <c r="AE31" s="45"/>
      <c r="AF31" s="46"/>
      <c r="AG31" s="45">
        <v>9</v>
      </c>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8"/>
      <c r="C32" s="633"/>
      <c r="D32" s="43" t="s">
        <v>30</v>
      </c>
      <c r="E32" s="45">
        <v>4</v>
      </c>
      <c r="F32" s="46">
        <v>4</v>
      </c>
      <c r="G32" s="45">
        <v>4</v>
      </c>
      <c r="H32" s="46">
        <v>3</v>
      </c>
      <c r="I32" s="45">
        <v>9</v>
      </c>
      <c r="J32" s="46">
        <v>4</v>
      </c>
      <c r="K32" s="45">
        <v>3</v>
      </c>
      <c r="L32" s="46">
        <v>0</v>
      </c>
      <c r="M32" s="45">
        <v>4</v>
      </c>
      <c r="N32" s="46">
        <v>5</v>
      </c>
      <c r="O32" s="45">
        <v>7</v>
      </c>
      <c r="P32" s="46">
        <v>7</v>
      </c>
      <c r="Q32" s="45">
        <v>5</v>
      </c>
      <c r="R32" s="46">
        <v>0</v>
      </c>
      <c r="S32" s="45">
        <v>3</v>
      </c>
      <c r="T32" s="46">
        <v>2</v>
      </c>
      <c r="U32" s="45">
        <v>5</v>
      </c>
      <c r="V32" s="46">
        <v>6</v>
      </c>
      <c r="W32" s="45">
        <v>3</v>
      </c>
      <c r="X32" s="46">
        <v>4</v>
      </c>
      <c r="Y32" s="45">
        <v>4</v>
      </c>
      <c r="Z32" s="46">
        <v>8</v>
      </c>
      <c r="AA32" s="45">
        <v>6</v>
      </c>
      <c r="AB32" s="46">
        <v>10</v>
      </c>
      <c r="AC32" s="45">
        <v>4</v>
      </c>
      <c r="AD32" s="46"/>
      <c r="AE32" s="45"/>
      <c r="AF32" s="46"/>
      <c r="AG32" s="45">
        <v>9</v>
      </c>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8"/>
      <c r="C33" s="633"/>
      <c r="D33" s="484" t="s">
        <v>15</v>
      </c>
      <c r="E33" s="485">
        <v>3</v>
      </c>
      <c r="F33" s="486">
        <v>2</v>
      </c>
      <c r="G33" s="485">
        <v>2</v>
      </c>
      <c r="H33" s="486">
        <v>2</v>
      </c>
      <c r="I33" s="485">
        <v>2</v>
      </c>
      <c r="J33" s="486">
        <v>7</v>
      </c>
      <c r="K33" s="485">
        <v>3</v>
      </c>
      <c r="L33" s="486">
        <v>0</v>
      </c>
      <c r="M33" s="485">
        <v>3</v>
      </c>
      <c r="N33" s="486">
        <v>4</v>
      </c>
      <c r="O33" s="485">
        <v>1</v>
      </c>
      <c r="P33" s="486">
        <v>3</v>
      </c>
      <c r="Q33" s="485">
        <v>2</v>
      </c>
      <c r="R33" s="486">
        <v>0</v>
      </c>
      <c r="S33" s="485">
        <v>3</v>
      </c>
      <c r="T33" s="486">
        <v>4</v>
      </c>
      <c r="U33" s="485">
        <v>3</v>
      </c>
      <c r="V33" s="486">
        <v>3</v>
      </c>
      <c r="W33" s="485">
        <v>3</v>
      </c>
      <c r="X33" s="486">
        <v>6</v>
      </c>
      <c r="Y33" s="485">
        <v>2</v>
      </c>
      <c r="Z33" s="486">
        <v>3</v>
      </c>
      <c r="AA33" s="485">
        <v>9</v>
      </c>
      <c r="AB33" s="486">
        <v>3</v>
      </c>
      <c r="AC33" s="485">
        <v>3</v>
      </c>
      <c r="AD33" s="486"/>
      <c r="AE33" s="485"/>
      <c r="AF33" s="486"/>
      <c r="AG33" s="485">
        <v>1</v>
      </c>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0"/>
      <c r="C34" s="634"/>
      <c r="D34" s="47" t="s">
        <v>422</v>
      </c>
      <c r="E34" s="48">
        <f>SUM(E30:E33)</f>
        <v>13</v>
      </c>
      <c r="F34" s="48">
        <f t="shared" ref="F34:BQ34" si="139">SUM(F30:F33)</f>
        <v>11</v>
      </c>
      <c r="G34" s="48">
        <f t="shared" si="139"/>
        <v>14</v>
      </c>
      <c r="H34" s="48">
        <f t="shared" si="139"/>
        <v>13</v>
      </c>
      <c r="I34" s="48">
        <f t="shared" si="139"/>
        <v>19</v>
      </c>
      <c r="J34" s="48">
        <f t="shared" si="139"/>
        <v>13</v>
      </c>
      <c r="K34" s="48">
        <f t="shared" si="139"/>
        <v>12</v>
      </c>
      <c r="L34" s="48">
        <f t="shared" si="139"/>
        <v>0</v>
      </c>
      <c r="M34" s="48">
        <f t="shared" si="139"/>
        <v>14</v>
      </c>
      <c r="N34" s="48">
        <f t="shared" si="139"/>
        <v>14</v>
      </c>
      <c r="O34" s="48">
        <f t="shared" si="139"/>
        <v>17</v>
      </c>
      <c r="P34" s="48">
        <f t="shared" si="139"/>
        <v>16</v>
      </c>
      <c r="Q34" s="48">
        <f t="shared" si="139"/>
        <v>16</v>
      </c>
      <c r="R34" s="48">
        <f t="shared" si="139"/>
        <v>0</v>
      </c>
      <c r="S34" s="48">
        <f t="shared" si="139"/>
        <v>17</v>
      </c>
      <c r="T34" s="48">
        <f t="shared" si="139"/>
        <v>15</v>
      </c>
      <c r="U34" s="48">
        <f t="shared" si="139"/>
        <v>17</v>
      </c>
      <c r="V34" s="48">
        <f t="shared" si="139"/>
        <v>15</v>
      </c>
      <c r="W34" s="48">
        <f t="shared" si="139"/>
        <v>14</v>
      </c>
      <c r="X34" s="48">
        <f t="shared" si="139"/>
        <v>16</v>
      </c>
      <c r="Y34" s="48">
        <f t="shared" si="139"/>
        <v>14</v>
      </c>
      <c r="Z34" s="48">
        <f t="shared" si="139"/>
        <v>18</v>
      </c>
      <c r="AA34" s="48">
        <f t="shared" si="139"/>
        <v>21</v>
      </c>
      <c r="AB34" s="48">
        <f t="shared" si="139"/>
        <v>23</v>
      </c>
      <c r="AC34" s="48">
        <f t="shared" si="139"/>
        <v>17</v>
      </c>
      <c r="AD34" s="48">
        <f t="shared" si="139"/>
        <v>0</v>
      </c>
      <c r="AE34" s="48">
        <f t="shared" si="139"/>
        <v>0</v>
      </c>
      <c r="AF34" s="48">
        <f t="shared" si="139"/>
        <v>0</v>
      </c>
      <c r="AG34" s="48">
        <f t="shared" si="139"/>
        <v>19</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6" t="s">
        <v>5</v>
      </c>
      <c r="C35" s="632"/>
      <c r="D35" s="273" t="s">
        <v>28</v>
      </c>
      <c r="E35" s="291" t="s">
        <v>597</v>
      </c>
      <c r="F35" s="330" t="s">
        <v>597</v>
      </c>
      <c r="G35" s="291" t="s">
        <v>598</v>
      </c>
      <c r="H35" s="330" t="s">
        <v>598</v>
      </c>
      <c r="I35" s="291" t="s">
        <v>598</v>
      </c>
      <c r="J35" s="330" t="s">
        <v>598</v>
      </c>
      <c r="K35" s="291" t="s">
        <v>598</v>
      </c>
      <c r="L35" s="330">
        <v>0</v>
      </c>
      <c r="M35" s="291" t="s">
        <v>599</v>
      </c>
      <c r="N35" s="330" t="s">
        <v>598</v>
      </c>
      <c r="O35" s="291" t="s">
        <v>598</v>
      </c>
      <c r="P35" s="330" t="s">
        <v>598</v>
      </c>
      <c r="Q35" s="291" t="s">
        <v>598</v>
      </c>
      <c r="R35" s="330">
        <v>0</v>
      </c>
      <c r="S35" s="291" t="s">
        <v>598</v>
      </c>
      <c r="T35" s="330" t="s">
        <v>598</v>
      </c>
      <c r="U35" s="291" t="s">
        <v>598</v>
      </c>
      <c r="V35" s="330" t="s">
        <v>598</v>
      </c>
      <c r="W35" s="291" t="s">
        <v>598</v>
      </c>
      <c r="X35" s="330" t="s">
        <v>598</v>
      </c>
      <c r="Y35" s="291" t="s">
        <v>598</v>
      </c>
      <c r="Z35" s="330" t="s">
        <v>598</v>
      </c>
      <c r="AA35" s="291" t="s">
        <v>598</v>
      </c>
      <c r="AB35" s="330" t="s">
        <v>598</v>
      </c>
      <c r="AC35" s="291" t="s">
        <v>598</v>
      </c>
      <c r="AD35" s="330" t="s">
        <v>598</v>
      </c>
      <c r="AE35" s="291" t="s">
        <v>598</v>
      </c>
      <c r="AF35" s="330" t="s">
        <v>598</v>
      </c>
      <c r="AG35" s="291" t="s">
        <v>598</v>
      </c>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28"/>
      <c r="C36" s="633"/>
      <c r="D36" s="49" t="s">
        <v>27</v>
      </c>
      <c r="E36" s="51" t="s">
        <v>597</v>
      </c>
      <c r="F36" s="52" t="s">
        <v>597</v>
      </c>
      <c r="G36" s="51" t="s">
        <v>598</v>
      </c>
      <c r="H36" s="52" t="s">
        <v>598</v>
      </c>
      <c r="I36" s="51" t="s">
        <v>598</v>
      </c>
      <c r="J36" s="52" t="s">
        <v>598</v>
      </c>
      <c r="K36" s="51" t="s">
        <v>598</v>
      </c>
      <c r="L36" s="52">
        <v>0</v>
      </c>
      <c r="M36" s="51" t="s">
        <v>599</v>
      </c>
      <c r="N36" s="52" t="s">
        <v>598</v>
      </c>
      <c r="O36" s="51" t="s">
        <v>598</v>
      </c>
      <c r="P36" s="52" t="s">
        <v>598</v>
      </c>
      <c r="Q36" s="51" t="s">
        <v>598</v>
      </c>
      <c r="R36" s="52" t="s">
        <v>600</v>
      </c>
      <c r="S36" s="51" t="s">
        <v>598</v>
      </c>
      <c r="T36" s="52" t="s">
        <v>598</v>
      </c>
      <c r="U36" s="51" t="s">
        <v>598</v>
      </c>
      <c r="V36" s="52" t="s">
        <v>598</v>
      </c>
      <c r="W36" s="51" t="s">
        <v>598</v>
      </c>
      <c r="X36" s="52" t="s">
        <v>598</v>
      </c>
      <c r="Y36" s="51" t="s">
        <v>598</v>
      </c>
      <c r="Z36" s="52" t="s">
        <v>598</v>
      </c>
      <c r="AA36" s="51" t="s">
        <v>598</v>
      </c>
      <c r="AB36" s="52" t="s">
        <v>598</v>
      </c>
      <c r="AC36" s="51" t="s">
        <v>598</v>
      </c>
      <c r="AD36" s="52" t="s">
        <v>598</v>
      </c>
      <c r="AE36" s="51" t="s">
        <v>598</v>
      </c>
      <c r="AF36" s="52" t="s">
        <v>598</v>
      </c>
      <c r="AG36" s="51" t="s">
        <v>598</v>
      </c>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8"/>
      <c r="C37" s="633"/>
      <c r="D37" s="49" t="s">
        <v>70</v>
      </c>
      <c r="E37" s="51" t="s">
        <v>600</v>
      </c>
      <c r="F37" s="52" t="s">
        <v>600</v>
      </c>
      <c r="G37" s="51" t="s">
        <v>600</v>
      </c>
      <c r="H37" s="52" t="s">
        <v>600</v>
      </c>
      <c r="I37" s="51" t="s">
        <v>600</v>
      </c>
      <c r="J37" s="52" t="s">
        <v>600</v>
      </c>
      <c r="K37" s="51" t="s">
        <v>600</v>
      </c>
      <c r="L37" s="52">
        <v>0</v>
      </c>
      <c r="M37" s="51" t="s">
        <v>600</v>
      </c>
      <c r="N37" s="52" t="s">
        <v>600</v>
      </c>
      <c r="O37" s="51" t="s">
        <v>600</v>
      </c>
      <c r="P37" s="52" t="s">
        <v>600</v>
      </c>
      <c r="Q37" s="51" t="s">
        <v>600</v>
      </c>
      <c r="R37" s="52" t="s">
        <v>600</v>
      </c>
      <c r="S37" s="51" t="s">
        <v>600</v>
      </c>
      <c r="T37" s="52" t="s">
        <v>600</v>
      </c>
      <c r="U37" s="51" t="s">
        <v>600</v>
      </c>
      <c r="V37" s="52" t="s">
        <v>600</v>
      </c>
      <c r="W37" s="51" t="s">
        <v>600</v>
      </c>
      <c r="X37" s="52" t="s">
        <v>600</v>
      </c>
      <c r="Y37" s="51" t="s">
        <v>600</v>
      </c>
      <c r="Z37" s="52" t="s">
        <v>600</v>
      </c>
      <c r="AA37" s="51" t="s">
        <v>600</v>
      </c>
      <c r="AB37" s="52" t="s">
        <v>600</v>
      </c>
      <c r="AC37" s="51" t="s">
        <v>600</v>
      </c>
      <c r="AD37" s="52" t="s">
        <v>600</v>
      </c>
      <c r="AE37" s="51" t="s">
        <v>600</v>
      </c>
      <c r="AF37" s="52" t="s">
        <v>600</v>
      </c>
      <c r="AG37" s="51" t="s">
        <v>600</v>
      </c>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8"/>
      <c r="C38" s="633"/>
      <c r="D38" s="49" t="s">
        <v>26</v>
      </c>
      <c r="E38" s="51" t="s">
        <v>600</v>
      </c>
      <c r="F38" s="52" t="s">
        <v>600</v>
      </c>
      <c r="G38" s="51" t="s">
        <v>600</v>
      </c>
      <c r="H38" s="52" t="s">
        <v>600</v>
      </c>
      <c r="I38" s="51" t="s">
        <v>600</v>
      </c>
      <c r="J38" s="52" t="s">
        <v>600</v>
      </c>
      <c r="K38" s="51" t="s">
        <v>600</v>
      </c>
      <c r="L38" s="52">
        <v>0</v>
      </c>
      <c r="M38" s="51" t="s">
        <v>600</v>
      </c>
      <c r="N38" s="52" t="s">
        <v>600</v>
      </c>
      <c r="O38" s="51" t="s">
        <v>600</v>
      </c>
      <c r="P38" s="52" t="s">
        <v>600</v>
      </c>
      <c r="Q38" s="51" t="s">
        <v>600</v>
      </c>
      <c r="R38" s="52" t="s">
        <v>600</v>
      </c>
      <c r="S38" s="51" t="s">
        <v>600</v>
      </c>
      <c r="T38" s="52" t="s">
        <v>600</v>
      </c>
      <c r="U38" s="51" t="s">
        <v>600</v>
      </c>
      <c r="V38" s="52" t="s">
        <v>600</v>
      </c>
      <c r="W38" s="51" t="s">
        <v>600</v>
      </c>
      <c r="X38" s="52" t="s">
        <v>600</v>
      </c>
      <c r="Y38" s="51" t="s">
        <v>600</v>
      </c>
      <c r="Z38" s="52" t="s">
        <v>600</v>
      </c>
      <c r="AA38" s="51" t="s">
        <v>600</v>
      </c>
      <c r="AB38" s="52" t="s">
        <v>600</v>
      </c>
      <c r="AC38" s="51" t="s">
        <v>600</v>
      </c>
      <c r="AD38" s="52" t="s">
        <v>600</v>
      </c>
      <c r="AE38" s="51" t="s">
        <v>600</v>
      </c>
      <c r="AF38" s="52" t="s">
        <v>600</v>
      </c>
      <c r="AG38" s="51" t="s">
        <v>600</v>
      </c>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0"/>
      <c r="C39" s="634"/>
      <c r="D39" s="274" t="s">
        <v>6</v>
      </c>
      <c r="E39" s="54" t="s">
        <v>601</v>
      </c>
      <c r="F39" s="331" t="s">
        <v>601</v>
      </c>
      <c r="G39" s="54" t="s">
        <v>601</v>
      </c>
      <c r="H39" s="331" t="s">
        <v>602</v>
      </c>
      <c r="I39" s="54" t="s">
        <v>602</v>
      </c>
      <c r="J39" s="331" t="s">
        <v>601</v>
      </c>
      <c r="K39" s="54" t="s">
        <v>601</v>
      </c>
      <c r="L39" s="331">
        <v>0</v>
      </c>
      <c r="M39" s="54" t="s">
        <v>601</v>
      </c>
      <c r="N39" s="331" t="s">
        <v>602</v>
      </c>
      <c r="O39" s="54" t="s">
        <v>602</v>
      </c>
      <c r="P39" s="331" t="s">
        <v>602</v>
      </c>
      <c r="Q39" s="54" t="s">
        <v>602</v>
      </c>
      <c r="R39" s="331" t="s">
        <v>601</v>
      </c>
      <c r="S39" s="54" t="s">
        <v>602</v>
      </c>
      <c r="T39" s="331" t="s">
        <v>602</v>
      </c>
      <c r="U39" s="54" t="s">
        <v>602</v>
      </c>
      <c r="V39" s="331" t="s">
        <v>602</v>
      </c>
      <c r="W39" s="54" t="s">
        <v>602</v>
      </c>
      <c r="X39" s="331" t="s">
        <v>602</v>
      </c>
      <c r="Y39" s="54" t="s">
        <v>602</v>
      </c>
      <c r="Z39" s="331" t="s">
        <v>602</v>
      </c>
      <c r="AA39" s="54" t="s">
        <v>602</v>
      </c>
      <c r="AB39" s="331" t="s">
        <v>602</v>
      </c>
      <c r="AC39" s="54" t="s">
        <v>602</v>
      </c>
      <c r="AD39" s="331" t="s">
        <v>602</v>
      </c>
      <c r="AE39" s="54" t="s">
        <v>602</v>
      </c>
      <c r="AF39" s="331" t="s">
        <v>602</v>
      </c>
      <c r="AG39" s="54" t="s">
        <v>602</v>
      </c>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6" t="s">
        <v>16</v>
      </c>
      <c r="C40" s="632"/>
      <c r="D40" s="55" t="s">
        <v>324</v>
      </c>
      <c r="E40" s="57" t="s">
        <v>602</v>
      </c>
      <c r="F40" s="57" t="s">
        <v>602</v>
      </c>
      <c r="G40" s="57" t="s">
        <v>602</v>
      </c>
      <c r="H40" s="57" t="s">
        <v>602</v>
      </c>
      <c r="I40" s="57" t="s">
        <v>602</v>
      </c>
      <c r="J40" s="57" t="s">
        <v>602</v>
      </c>
      <c r="K40" s="57" t="s">
        <v>602</v>
      </c>
      <c r="L40" s="57" t="s">
        <v>602</v>
      </c>
      <c r="M40" s="57" t="s">
        <v>602</v>
      </c>
      <c r="N40" s="57" t="s">
        <v>602</v>
      </c>
      <c r="O40" s="57" t="s">
        <v>602</v>
      </c>
      <c r="P40" s="57" t="s">
        <v>602</v>
      </c>
      <c r="Q40" s="57" t="s">
        <v>602</v>
      </c>
      <c r="R40" s="57" t="s">
        <v>602</v>
      </c>
      <c r="S40" s="57" t="s">
        <v>602</v>
      </c>
      <c r="T40" s="57" t="s">
        <v>602</v>
      </c>
      <c r="U40" s="57" t="s">
        <v>602</v>
      </c>
      <c r="V40" s="57" t="s">
        <v>602</v>
      </c>
      <c r="W40" s="57" t="s">
        <v>602</v>
      </c>
      <c r="X40" s="57" t="s">
        <v>602</v>
      </c>
      <c r="Y40" s="57" t="s">
        <v>602</v>
      </c>
      <c r="Z40" s="57" t="s">
        <v>602</v>
      </c>
      <c r="AA40" s="57" t="s">
        <v>602</v>
      </c>
      <c r="AB40" s="57" t="s">
        <v>602</v>
      </c>
      <c r="AC40" s="57" t="s">
        <v>602</v>
      </c>
      <c r="AD40" s="57" t="s">
        <v>602</v>
      </c>
      <c r="AE40" s="57" t="s">
        <v>602</v>
      </c>
      <c r="AF40" s="57" t="s">
        <v>602</v>
      </c>
      <c r="AG40" s="57" t="s">
        <v>602</v>
      </c>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8"/>
      <c r="C41" s="633"/>
      <c r="D41" s="59" t="s">
        <v>111</v>
      </c>
      <c r="E41" s="61" t="s">
        <v>613</v>
      </c>
      <c r="F41" s="61" t="s">
        <v>613</v>
      </c>
      <c r="G41" s="61" t="s">
        <v>613</v>
      </c>
      <c r="H41" s="61" t="s">
        <v>613</v>
      </c>
      <c r="I41" s="61" t="s">
        <v>613</v>
      </c>
      <c r="J41" s="61" t="s">
        <v>613</v>
      </c>
      <c r="K41" s="61" t="s">
        <v>613</v>
      </c>
      <c r="L41" s="61" t="s">
        <v>613</v>
      </c>
      <c r="M41" s="61" t="s">
        <v>613</v>
      </c>
      <c r="N41" s="61" t="s">
        <v>613</v>
      </c>
      <c r="O41" s="61" t="s">
        <v>613</v>
      </c>
      <c r="P41" s="61" t="s">
        <v>613</v>
      </c>
      <c r="Q41" s="61" t="s">
        <v>613</v>
      </c>
      <c r="R41" s="61" t="s">
        <v>613</v>
      </c>
      <c r="S41" s="61" t="s">
        <v>613</v>
      </c>
      <c r="T41" s="61" t="s">
        <v>613</v>
      </c>
      <c r="U41" s="61" t="s">
        <v>613</v>
      </c>
      <c r="V41" s="61" t="s">
        <v>613</v>
      </c>
      <c r="W41" s="61" t="s">
        <v>613</v>
      </c>
      <c r="X41" s="61" t="s">
        <v>613</v>
      </c>
      <c r="Y41" s="61" t="s">
        <v>613</v>
      </c>
      <c r="Z41" s="61" t="s">
        <v>613</v>
      </c>
      <c r="AA41" s="61" t="s">
        <v>613</v>
      </c>
      <c r="AB41" s="61" t="s">
        <v>613</v>
      </c>
      <c r="AC41" s="61" t="s">
        <v>613</v>
      </c>
      <c r="AD41" s="61" t="s">
        <v>613</v>
      </c>
      <c r="AE41" s="61" t="s">
        <v>613</v>
      </c>
      <c r="AF41" s="61" t="s">
        <v>613</v>
      </c>
      <c r="AG41" s="61" t="s">
        <v>613</v>
      </c>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8"/>
      <c r="C42" s="633"/>
      <c r="D42" s="59" t="s">
        <v>57</v>
      </c>
      <c r="E42" s="61" t="s">
        <v>603</v>
      </c>
      <c r="F42" s="62" t="s">
        <v>603</v>
      </c>
      <c r="G42" s="61" t="s">
        <v>603</v>
      </c>
      <c r="H42" s="62" t="s">
        <v>603</v>
      </c>
      <c r="I42" s="61" t="s">
        <v>603</v>
      </c>
      <c r="J42" s="62" t="s">
        <v>603</v>
      </c>
      <c r="K42" s="61" t="s">
        <v>603</v>
      </c>
      <c r="L42" s="62">
        <v>0</v>
      </c>
      <c r="M42" s="61" t="s">
        <v>603</v>
      </c>
      <c r="N42" s="62" t="s">
        <v>603</v>
      </c>
      <c r="O42" s="61" t="s">
        <v>603</v>
      </c>
      <c r="P42" s="62" t="s">
        <v>603</v>
      </c>
      <c r="Q42" s="61" t="s">
        <v>603</v>
      </c>
      <c r="R42" s="62" t="s">
        <v>603</v>
      </c>
      <c r="S42" s="61" t="s">
        <v>603</v>
      </c>
      <c r="T42" s="62" t="s">
        <v>603</v>
      </c>
      <c r="U42" s="61" t="s">
        <v>603</v>
      </c>
      <c r="V42" s="62" t="s">
        <v>603</v>
      </c>
      <c r="W42" s="61" t="s">
        <v>603</v>
      </c>
      <c r="X42" s="62" t="s">
        <v>603</v>
      </c>
      <c r="Y42" s="61" t="s">
        <v>603</v>
      </c>
      <c r="Z42" s="62" t="s">
        <v>603</v>
      </c>
      <c r="AA42" s="61" t="s">
        <v>603</v>
      </c>
      <c r="AB42" s="62" t="s">
        <v>603</v>
      </c>
      <c r="AC42" s="61" t="s">
        <v>603</v>
      </c>
      <c r="AD42" s="62" t="s">
        <v>603</v>
      </c>
      <c r="AE42" s="61" t="s">
        <v>603</v>
      </c>
      <c r="AF42" s="62" t="s">
        <v>603</v>
      </c>
      <c r="AG42" s="61" t="s">
        <v>603</v>
      </c>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8"/>
      <c r="C43" s="63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8"/>
      <c r="C44" s="633"/>
      <c r="D44" s="59" t="s">
        <v>17</v>
      </c>
      <c r="E44" s="61" t="s">
        <v>612</v>
      </c>
      <c r="F44" s="61" t="s">
        <v>612</v>
      </c>
      <c r="G44" s="61" t="s">
        <v>612</v>
      </c>
      <c r="H44" s="61" t="s">
        <v>612</v>
      </c>
      <c r="I44" s="61" t="s">
        <v>612</v>
      </c>
      <c r="J44" s="61" t="s">
        <v>612</v>
      </c>
      <c r="K44" s="61" t="s">
        <v>612</v>
      </c>
      <c r="L44" s="61" t="s">
        <v>612</v>
      </c>
      <c r="M44" s="61" t="s">
        <v>612</v>
      </c>
      <c r="N44" s="61" t="s">
        <v>612</v>
      </c>
      <c r="O44" s="61" t="s">
        <v>612</v>
      </c>
      <c r="P44" s="61" t="s">
        <v>612</v>
      </c>
      <c r="Q44" s="61" t="s">
        <v>612</v>
      </c>
      <c r="R44" s="61" t="s">
        <v>612</v>
      </c>
      <c r="S44" s="61" t="s">
        <v>612</v>
      </c>
      <c r="T44" s="61" t="s">
        <v>612</v>
      </c>
      <c r="U44" s="61" t="s">
        <v>612</v>
      </c>
      <c r="V44" s="61" t="s">
        <v>612</v>
      </c>
      <c r="W44" s="61" t="s">
        <v>612</v>
      </c>
      <c r="X44" s="61" t="s">
        <v>612</v>
      </c>
      <c r="Y44" s="61" t="s">
        <v>612</v>
      </c>
      <c r="Z44" s="61" t="s">
        <v>612</v>
      </c>
      <c r="AA44" s="61" t="s">
        <v>612</v>
      </c>
      <c r="AB44" s="61" t="s">
        <v>612</v>
      </c>
      <c r="AC44" s="61" t="s">
        <v>612</v>
      </c>
      <c r="AD44" s="61" t="s">
        <v>612</v>
      </c>
      <c r="AE44" s="61" t="s">
        <v>612</v>
      </c>
      <c r="AF44" s="61" t="s">
        <v>612</v>
      </c>
      <c r="AG44" s="61" t="s">
        <v>612</v>
      </c>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8"/>
      <c r="C45" s="633"/>
      <c r="D45" s="59" t="s">
        <v>7</v>
      </c>
      <c r="E45" s="61" t="s">
        <v>614</v>
      </c>
      <c r="F45" s="61" t="s">
        <v>614</v>
      </c>
      <c r="G45" s="61" t="s">
        <v>614</v>
      </c>
      <c r="H45" s="61" t="s">
        <v>614</v>
      </c>
      <c r="I45" s="61" t="s">
        <v>614</v>
      </c>
      <c r="J45" s="61" t="s">
        <v>614</v>
      </c>
      <c r="K45" s="61" t="s">
        <v>614</v>
      </c>
      <c r="L45" s="61" t="s">
        <v>614</v>
      </c>
      <c r="M45" s="61" t="s">
        <v>614</v>
      </c>
      <c r="N45" s="61" t="s">
        <v>614</v>
      </c>
      <c r="O45" s="61" t="s">
        <v>614</v>
      </c>
      <c r="P45" s="61" t="s">
        <v>614</v>
      </c>
      <c r="Q45" s="61" t="s">
        <v>614</v>
      </c>
      <c r="R45" s="61" t="s">
        <v>614</v>
      </c>
      <c r="S45" s="61" t="s">
        <v>614</v>
      </c>
      <c r="T45" s="61" t="s">
        <v>614</v>
      </c>
      <c r="U45" s="61" t="s">
        <v>614</v>
      </c>
      <c r="V45" s="61" t="s">
        <v>614</v>
      </c>
      <c r="W45" s="61" t="s">
        <v>614</v>
      </c>
      <c r="X45" s="61" t="s">
        <v>614</v>
      </c>
      <c r="Y45" s="61" t="s">
        <v>614</v>
      </c>
      <c r="Z45" s="61" t="s">
        <v>614</v>
      </c>
      <c r="AA45" s="61" t="s">
        <v>614</v>
      </c>
      <c r="AB45" s="61" t="s">
        <v>614</v>
      </c>
      <c r="AC45" s="61" t="s">
        <v>614</v>
      </c>
      <c r="AD45" s="61" t="s">
        <v>614</v>
      </c>
      <c r="AE45" s="61" t="s">
        <v>614</v>
      </c>
      <c r="AF45" s="61" t="s">
        <v>614</v>
      </c>
      <c r="AG45" s="61" t="s">
        <v>614</v>
      </c>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8"/>
      <c r="C46" s="633"/>
      <c r="D46" s="59" t="s">
        <v>113</v>
      </c>
      <c r="E46" s="61">
        <v>25</v>
      </c>
      <c r="F46" s="62">
        <v>25</v>
      </c>
      <c r="G46" s="61">
        <v>25</v>
      </c>
      <c r="H46" s="62">
        <v>27</v>
      </c>
      <c r="I46" s="61" t="s">
        <v>604</v>
      </c>
      <c r="J46" s="62">
        <v>28</v>
      </c>
      <c r="K46" s="61" t="s">
        <v>604</v>
      </c>
      <c r="L46" s="62"/>
      <c r="M46" s="61" t="s">
        <v>605</v>
      </c>
      <c r="N46" s="62" t="s">
        <v>605</v>
      </c>
      <c r="O46" s="61" t="s">
        <v>606</v>
      </c>
      <c r="P46" s="62" t="s">
        <v>607</v>
      </c>
      <c r="Q46" s="61" t="s">
        <v>605</v>
      </c>
      <c r="R46" s="62" t="s">
        <v>604</v>
      </c>
      <c r="S46" s="61" t="s">
        <v>606</v>
      </c>
      <c r="T46" s="62" t="s">
        <v>606</v>
      </c>
      <c r="U46" s="61" t="s">
        <v>606</v>
      </c>
      <c r="V46" s="62" t="s">
        <v>606</v>
      </c>
      <c r="W46" s="61" t="s">
        <v>606</v>
      </c>
      <c r="X46" s="62">
        <v>26</v>
      </c>
      <c r="Y46" s="61" t="s">
        <v>606</v>
      </c>
      <c r="Z46" s="62" t="s">
        <v>608</v>
      </c>
      <c r="AA46" s="61" t="s">
        <v>606</v>
      </c>
      <c r="AB46" s="62" t="s">
        <v>606</v>
      </c>
      <c r="AC46" s="61" t="s">
        <v>609</v>
      </c>
      <c r="AD46" s="62" t="s">
        <v>609</v>
      </c>
      <c r="AE46" s="61" t="s">
        <v>609</v>
      </c>
      <c r="AF46" s="62" t="s">
        <v>609</v>
      </c>
      <c r="AG46" s="61" t="s">
        <v>610</v>
      </c>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8"/>
      <c r="C47" s="633"/>
      <c r="D47" s="59" t="s">
        <v>18</v>
      </c>
      <c r="E47" s="61" t="s">
        <v>611</v>
      </c>
      <c r="F47" s="61" t="s">
        <v>611</v>
      </c>
      <c r="G47" s="61" t="s">
        <v>611</v>
      </c>
      <c r="H47" s="61" t="s">
        <v>611</v>
      </c>
      <c r="I47" s="61" t="s">
        <v>611</v>
      </c>
      <c r="J47" s="61" t="s">
        <v>611</v>
      </c>
      <c r="K47" s="61" t="s">
        <v>611</v>
      </c>
      <c r="L47" s="61" t="s">
        <v>611</v>
      </c>
      <c r="M47" s="61" t="s">
        <v>611</v>
      </c>
      <c r="N47" s="61" t="s">
        <v>611</v>
      </c>
      <c r="O47" s="61" t="s">
        <v>611</v>
      </c>
      <c r="P47" s="61" t="s">
        <v>611</v>
      </c>
      <c r="Q47" s="61" t="s">
        <v>611</v>
      </c>
      <c r="R47" s="61" t="s">
        <v>611</v>
      </c>
      <c r="S47" s="61" t="s">
        <v>611</v>
      </c>
      <c r="T47" s="61" t="s">
        <v>611</v>
      </c>
      <c r="U47" s="61" t="s">
        <v>611</v>
      </c>
      <c r="V47" s="61" t="s">
        <v>611</v>
      </c>
      <c r="W47" s="61" t="s">
        <v>611</v>
      </c>
      <c r="X47" s="61" t="s">
        <v>611</v>
      </c>
      <c r="Y47" s="61" t="s">
        <v>611</v>
      </c>
      <c r="Z47" s="61" t="s">
        <v>611</v>
      </c>
      <c r="AA47" s="61" t="s">
        <v>611</v>
      </c>
      <c r="AB47" s="61" t="s">
        <v>611</v>
      </c>
      <c r="AC47" s="61" t="s">
        <v>611</v>
      </c>
      <c r="AD47" s="61" t="s">
        <v>611</v>
      </c>
      <c r="AE47" s="61" t="s">
        <v>611</v>
      </c>
      <c r="AF47" s="61" t="s">
        <v>611</v>
      </c>
      <c r="AG47" s="61" t="s">
        <v>611</v>
      </c>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8"/>
      <c r="C48" s="633"/>
      <c r="D48" s="63" t="s">
        <v>19</v>
      </c>
      <c r="E48" s="292" t="s">
        <v>615</v>
      </c>
      <c r="F48" s="292" t="s">
        <v>615</v>
      </c>
      <c r="G48" s="292" t="s">
        <v>615</v>
      </c>
      <c r="H48" s="292" t="s">
        <v>615</v>
      </c>
      <c r="I48" s="292" t="s">
        <v>615</v>
      </c>
      <c r="J48" s="292" t="s">
        <v>615</v>
      </c>
      <c r="K48" s="292" t="s">
        <v>615</v>
      </c>
      <c r="L48" s="292" t="s">
        <v>615</v>
      </c>
      <c r="M48" s="292" t="s">
        <v>615</v>
      </c>
      <c r="N48" s="292" t="s">
        <v>615</v>
      </c>
      <c r="O48" s="292" t="s">
        <v>615</v>
      </c>
      <c r="P48" s="292" t="s">
        <v>615</v>
      </c>
      <c r="Q48" s="292" t="s">
        <v>615</v>
      </c>
      <c r="R48" s="292" t="s">
        <v>615</v>
      </c>
      <c r="S48" s="292" t="s">
        <v>615</v>
      </c>
      <c r="T48" s="292" t="s">
        <v>615</v>
      </c>
      <c r="U48" s="292" t="s">
        <v>615</v>
      </c>
      <c r="V48" s="292" t="s">
        <v>615</v>
      </c>
      <c r="W48" s="292" t="s">
        <v>615</v>
      </c>
      <c r="X48" s="292" t="s">
        <v>615</v>
      </c>
      <c r="Y48" s="292" t="s">
        <v>615</v>
      </c>
      <c r="Z48" s="292" t="s">
        <v>615</v>
      </c>
      <c r="AA48" s="292" t="s">
        <v>615</v>
      </c>
      <c r="AB48" s="292" t="s">
        <v>615</v>
      </c>
      <c r="AC48" s="292" t="s">
        <v>615</v>
      </c>
      <c r="AD48" s="292" t="s">
        <v>615</v>
      </c>
      <c r="AE48" s="292" t="s">
        <v>615</v>
      </c>
      <c r="AF48" s="292" t="s">
        <v>615</v>
      </c>
      <c r="AG48" s="292" t="s">
        <v>615</v>
      </c>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26" t="s">
        <v>115</v>
      </c>
      <c r="C49" s="632"/>
      <c r="D49" s="98" t="s">
        <v>114</v>
      </c>
      <c r="E49" s="293" t="s">
        <v>603</v>
      </c>
      <c r="F49" s="293" t="s">
        <v>603</v>
      </c>
      <c r="G49" s="293" t="s">
        <v>603</v>
      </c>
      <c r="H49" s="293" t="s">
        <v>603</v>
      </c>
      <c r="I49" s="293" t="s">
        <v>603</v>
      </c>
      <c r="J49" s="293" t="s">
        <v>603</v>
      </c>
      <c r="K49" s="293" t="s">
        <v>603</v>
      </c>
      <c r="L49" s="293" t="s">
        <v>603</v>
      </c>
      <c r="M49" s="293" t="s">
        <v>603</v>
      </c>
      <c r="N49" s="293" t="s">
        <v>603</v>
      </c>
      <c r="O49" s="293" t="s">
        <v>603</v>
      </c>
      <c r="P49" s="293" t="s">
        <v>603</v>
      </c>
      <c r="Q49" s="293" t="s">
        <v>603</v>
      </c>
      <c r="R49" s="293" t="s">
        <v>603</v>
      </c>
      <c r="S49" s="293" t="s">
        <v>603</v>
      </c>
      <c r="T49" s="293" t="s">
        <v>603</v>
      </c>
      <c r="U49" s="293" t="s">
        <v>603</v>
      </c>
      <c r="V49" s="293" t="s">
        <v>603</v>
      </c>
      <c r="W49" s="293" t="s">
        <v>603</v>
      </c>
      <c r="X49" s="293" t="s">
        <v>603</v>
      </c>
      <c r="Y49" s="293" t="s">
        <v>603</v>
      </c>
      <c r="Z49" s="293" t="s">
        <v>603</v>
      </c>
      <c r="AA49" s="293" t="s">
        <v>603</v>
      </c>
      <c r="AB49" s="293" t="s">
        <v>603</v>
      </c>
      <c r="AC49" s="293" t="s">
        <v>603</v>
      </c>
      <c r="AD49" s="293" t="s">
        <v>603</v>
      </c>
      <c r="AE49" s="293" t="s">
        <v>603</v>
      </c>
      <c r="AF49" s="293" t="s">
        <v>603</v>
      </c>
      <c r="AG49" s="293" t="s">
        <v>603</v>
      </c>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28"/>
      <c r="C50" s="633"/>
      <c r="D50" s="37" t="s">
        <v>63</v>
      </c>
      <c r="E50" s="279">
        <v>100000</v>
      </c>
      <c r="F50" s="334">
        <v>100000</v>
      </c>
      <c r="G50" s="279">
        <v>100000</v>
      </c>
      <c r="H50" s="334">
        <v>100000</v>
      </c>
      <c r="I50" s="279">
        <v>100000</v>
      </c>
      <c r="J50" s="334">
        <v>100000</v>
      </c>
      <c r="K50" s="279">
        <v>100000</v>
      </c>
      <c r="L50" s="334">
        <v>0</v>
      </c>
      <c r="M50" s="279">
        <v>100000</v>
      </c>
      <c r="N50" s="334">
        <v>100000</v>
      </c>
      <c r="O50" s="279">
        <v>100000</v>
      </c>
      <c r="P50" s="334">
        <v>100000</v>
      </c>
      <c r="Q50" s="279">
        <v>100000</v>
      </c>
      <c r="R50" s="334"/>
      <c r="S50" s="279">
        <v>100000</v>
      </c>
      <c r="T50" s="334">
        <v>100000</v>
      </c>
      <c r="U50" s="279">
        <v>100000</v>
      </c>
      <c r="V50" s="334">
        <v>100000</v>
      </c>
      <c r="W50" s="279">
        <v>100000</v>
      </c>
      <c r="X50" s="334">
        <v>100000</v>
      </c>
      <c r="Y50" s="279">
        <v>100000</v>
      </c>
      <c r="Z50" s="334">
        <v>100000</v>
      </c>
      <c r="AA50" s="279">
        <v>100000</v>
      </c>
      <c r="AB50" s="334">
        <v>100000</v>
      </c>
      <c r="AC50" s="279">
        <v>100000</v>
      </c>
      <c r="AD50" s="334">
        <v>100000</v>
      </c>
      <c r="AE50" s="279">
        <v>100000</v>
      </c>
      <c r="AF50" s="334">
        <v>100000</v>
      </c>
      <c r="AG50" s="279">
        <v>100000</v>
      </c>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8"/>
      <c r="C51" s="633"/>
      <c r="D51" s="37" t="s">
        <v>34</v>
      </c>
      <c r="E51" s="279">
        <v>42900000</v>
      </c>
      <c r="F51" s="334">
        <v>37400000</v>
      </c>
      <c r="G51" s="279">
        <v>47600000</v>
      </c>
      <c r="H51" s="334">
        <v>44200000</v>
      </c>
      <c r="I51" s="279">
        <v>51000000</v>
      </c>
      <c r="J51" s="334">
        <v>37700000</v>
      </c>
      <c r="K51" s="279">
        <v>38400000</v>
      </c>
      <c r="L51" s="334">
        <v>0</v>
      </c>
      <c r="M51" s="279">
        <v>30000000</v>
      </c>
      <c r="N51" s="334">
        <v>40600000</v>
      </c>
      <c r="O51" s="279">
        <v>52700000</v>
      </c>
      <c r="P51" s="334">
        <v>48000000</v>
      </c>
      <c r="Q51" s="279">
        <v>45000000</v>
      </c>
      <c r="R51" s="334">
        <v>0</v>
      </c>
      <c r="S51" s="279">
        <v>48000000</v>
      </c>
      <c r="T51" s="334">
        <v>39000000</v>
      </c>
      <c r="U51" s="279">
        <v>44200000</v>
      </c>
      <c r="V51" s="334">
        <v>36150000</v>
      </c>
      <c r="W51" s="279">
        <v>37900000</v>
      </c>
      <c r="X51" s="334">
        <v>35200000</v>
      </c>
      <c r="Y51" s="279">
        <v>29400000</v>
      </c>
      <c r="Z51" s="334">
        <v>30600000</v>
      </c>
      <c r="AA51" s="279">
        <v>36000000</v>
      </c>
      <c r="AB51" s="334">
        <v>42400000</v>
      </c>
      <c r="AC51" s="279">
        <v>3400000</v>
      </c>
      <c r="AD51" s="334">
        <v>4000000</v>
      </c>
      <c r="AE51" s="279">
        <v>3800000</v>
      </c>
      <c r="AF51" s="334">
        <v>5300000</v>
      </c>
      <c r="AG51" s="279">
        <v>5700000</v>
      </c>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8"/>
      <c r="C52" s="633"/>
      <c r="D52" s="37" t="s">
        <v>116</v>
      </c>
      <c r="E52" s="279">
        <v>300000</v>
      </c>
      <c r="F52" s="334">
        <v>320000</v>
      </c>
      <c r="G52" s="279">
        <v>280000</v>
      </c>
      <c r="H52" s="334">
        <v>2600000</v>
      </c>
      <c r="I52" s="279">
        <v>3000000</v>
      </c>
      <c r="J52" s="334">
        <v>520000</v>
      </c>
      <c r="K52" s="279">
        <v>300000</v>
      </c>
      <c r="L52" s="334">
        <v>0</v>
      </c>
      <c r="M52" s="279">
        <v>280000</v>
      </c>
      <c r="N52" s="334">
        <v>280000</v>
      </c>
      <c r="O52" s="279">
        <v>340000</v>
      </c>
      <c r="P52" s="334">
        <v>680000</v>
      </c>
      <c r="Q52" s="279">
        <v>640000</v>
      </c>
      <c r="R52" s="334">
        <v>0</v>
      </c>
      <c r="S52" s="279">
        <v>680000</v>
      </c>
      <c r="T52" s="334">
        <v>6000000</v>
      </c>
      <c r="U52" s="279">
        <v>6800000</v>
      </c>
      <c r="V52" s="334">
        <v>600000</v>
      </c>
      <c r="W52" s="279">
        <v>1450000</v>
      </c>
      <c r="X52" s="334">
        <v>750000</v>
      </c>
      <c r="Y52" s="279">
        <v>700000</v>
      </c>
      <c r="Z52" s="334">
        <v>360000</v>
      </c>
      <c r="AA52" s="279">
        <v>950000</v>
      </c>
      <c r="AB52" s="334">
        <v>1100000</v>
      </c>
      <c r="AC52" s="279">
        <v>240000</v>
      </c>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8"/>
      <c r="C53" s="633"/>
      <c r="D53" s="37" t="s">
        <v>117</v>
      </c>
      <c r="E53" s="279">
        <v>10</v>
      </c>
      <c r="F53" s="279">
        <v>10</v>
      </c>
      <c r="G53" s="279">
        <v>10</v>
      </c>
      <c r="H53" s="279">
        <v>10</v>
      </c>
      <c r="I53" s="279">
        <v>10</v>
      </c>
      <c r="J53" s="279">
        <v>10</v>
      </c>
      <c r="K53" s="279">
        <v>10</v>
      </c>
      <c r="L53" s="279">
        <v>10</v>
      </c>
      <c r="M53" s="279">
        <v>10</v>
      </c>
      <c r="N53" s="279">
        <v>10</v>
      </c>
      <c r="O53" s="279">
        <v>10</v>
      </c>
      <c r="P53" s="279">
        <v>10</v>
      </c>
      <c r="Q53" s="279">
        <v>10</v>
      </c>
      <c r="R53" s="279">
        <v>10</v>
      </c>
      <c r="S53" s="279">
        <v>10</v>
      </c>
      <c r="T53" s="279">
        <v>10</v>
      </c>
      <c r="U53" s="279">
        <v>10</v>
      </c>
      <c r="V53" s="279">
        <v>10</v>
      </c>
      <c r="W53" s="279">
        <v>10</v>
      </c>
      <c r="X53" s="279">
        <v>10</v>
      </c>
      <c r="Y53" s="279">
        <v>10</v>
      </c>
      <c r="Z53" s="279">
        <v>10</v>
      </c>
      <c r="AA53" s="279">
        <v>10</v>
      </c>
      <c r="AB53" s="279">
        <v>10</v>
      </c>
      <c r="AC53" s="279">
        <v>10</v>
      </c>
      <c r="AD53" s="279">
        <v>10</v>
      </c>
      <c r="AE53" s="279">
        <v>10</v>
      </c>
      <c r="AF53" s="279">
        <v>10</v>
      </c>
      <c r="AG53" s="279">
        <v>10</v>
      </c>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8"/>
      <c r="C54" s="633"/>
      <c r="D54" s="37" t="s">
        <v>118</v>
      </c>
      <c r="E54" s="279"/>
      <c r="F54" s="334"/>
      <c r="G54" s="279"/>
      <c r="H54" s="334">
        <v>5434310</v>
      </c>
      <c r="I54" s="279">
        <v>6883701</v>
      </c>
      <c r="J54" s="334">
        <v>5155000</v>
      </c>
      <c r="K54" s="279">
        <v>12850000</v>
      </c>
      <c r="L54" s="334">
        <v>0</v>
      </c>
      <c r="M54" s="279"/>
      <c r="N54" s="334"/>
      <c r="O54" s="279"/>
      <c r="P54" s="334">
        <v>16950</v>
      </c>
      <c r="Q54" s="279"/>
      <c r="R54" s="334">
        <v>0</v>
      </c>
      <c r="S54" s="279">
        <v>74980</v>
      </c>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8"/>
      <c r="C55" s="633"/>
      <c r="D55" s="37" t="s">
        <v>119</v>
      </c>
      <c r="E55" s="279">
        <v>1500000</v>
      </c>
      <c r="F55" s="279">
        <v>1500000</v>
      </c>
      <c r="G55" s="279">
        <v>1500000</v>
      </c>
      <c r="H55" s="279">
        <v>1500000</v>
      </c>
      <c r="I55" s="279">
        <v>1500000</v>
      </c>
      <c r="J55" s="279">
        <v>1500000</v>
      </c>
      <c r="K55" s="279">
        <v>1500000</v>
      </c>
      <c r="L55" s="279">
        <v>1500000</v>
      </c>
      <c r="M55" s="279">
        <v>1500000</v>
      </c>
      <c r="N55" s="279">
        <v>1500000</v>
      </c>
      <c r="O55" s="279">
        <v>1500000</v>
      </c>
      <c r="P55" s="279">
        <v>1500000</v>
      </c>
      <c r="Q55" s="279">
        <v>1500000</v>
      </c>
      <c r="R55" s="279">
        <v>1500000</v>
      </c>
      <c r="S55" s="279">
        <v>1500000</v>
      </c>
      <c r="T55" s="279">
        <v>1500000</v>
      </c>
      <c r="U55" s="279">
        <v>1500000</v>
      </c>
      <c r="V55" s="279">
        <v>1500000</v>
      </c>
      <c r="W55" s="279">
        <v>1500000</v>
      </c>
      <c r="X55" s="279">
        <v>1500000</v>
      </c>
      <c r="Y55" s="279">
        <v>1500000</v>
      </c>
      <c r="Z55" s="279">
        <v>1500000</v>
      </c>
      <c r="AA55" s="279">
        <v>1500000</v>
      </c>
      <c r="AB55" s="279">
        <v>1500000</v>
      </c>
      <c r="AC55" s="279">
        <v>1500000</v>
      </c>
      <c r="AD55" s="279">
        <v>1500000</v>
      </c>
      <c r="AE55" s="279">
        <v>1500000</v>
      </c>
      <c r="AF55" s="279">
        <v>1500000</v>
      </c>
      <c r="AG55" s="279">
        <v>1500000</v>
      </c>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8"/>
      <c r="C56" s="633"/>
      <c r="D56" s="37" t="s">
        <v>120</v>
      </c>
      <c r="E56" s="279">
        <v>1500000</v>
      </c>
      <c r="F56" s="279">
        <v>1500000</v>
      </c>
      <c r="G56" s="279">
        <v>1500000</v>
      </c>
      <c r="H56" s="279">
        <v>1500000</v>
      </c>
      <c r="I56" s="279">
        <v>1500000</v>
      </c>
      <c r="J56" s="279">
        <v>1500000</v>
      </c>
      <c r="K56" s="279">
        <v>1500000</v>
      </c>
      <c r="L56" s="279">
        <v>1500000</v>
      </c>
      <c r="M56" s="279">
        <v>1500000</v>
      </c>
      <c r="N56" s="279">
        <v>1500000</v>
      </c>
      <c r="O56" s="279">
        <v>1500000</v>
      </c>
      <c r="P56" s="279">
        <v>1500000</v>
      </c>
      <c r="Q56" s="279">
        <v>1500000</v>
      </c>
      <c r="R56" s="279">
        <v>1500000</v>
      </c>
      <c r="S56" s="279">
        <v>1500000</v>
      </c>
      <c r="T56" s="279">
        <v>1500000</v>
      </c>
      <c r="U56" s="279">
        <v>1500000</v>
      </c>
      <c r="V56" s="279">
        <v>1500000</v>
      </c>
      <c r="W56" s="279">
        <v>1500000</v>
      </c>
      <c r="X56" s="279">
        <v>1500000</v>
      </c>
      <c r="Y56" s="279">
        <v>1500000</v>
      </c>
      <c r="Z56" s="279">
        <v>1500000</v>
      </c>
      <c r="AA56" s="279">
        <v>1500000</v>
      </c>
      <c r="AB56" s="279">
        <v>1500000</v>
      </c>
      <c r="AC56" s="279">
        <v>1500000</v>
      </c>
      <c r="AD56" s="279">
        <v>1500000</v>
      </c>
      <c r="AE56" s="279">
        <v>1500000</v>
      </c>
      <c r="AF56" s="279">
        <v>1500000</v>
      </c>
      <c r="AG56" s="279">
        <v>1500000</v>
      </c>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8"/>
      <c r="C57" s="633"/>
      <c r="D57" s="37" t="s">
        <v>121</v>
      </c>
      <c r="E57" s="280">
        <f>E77+E76</f>
        <v>12635000</v>
      </c>
      <c r="F57" s="335">
        <f t="shared" ref="F57:BQ57" si="142">F77+F76</f>
        <v>15649000</v>
      </c>
      <c r="G57" s="280">
        <f t="shared" si="142"/>
        <v>13846000</v>
      </c>
      <c r="H57" s="335">
        <f t="shared" si="142"/>
        <v>20962500</v>
      </c>
      <c r="I57" s="280">
        <f t="shared" si="142"/>
        <v>20481600</v>
      </c>
      <c r="J57" s="335">
        <f t="shared" si="142"/>
        <v>7762500</v>
      </c>
      <c r="K57" s="280">
        <f t="shared" si="142"/>
        <v>16780000</v>
      </c>
      <c r="L57" s="335">
        <f t="shared" si="142"/>
        <v>0</v>
      </c>
      <c r="M57" s="280">
        <f t="shared" si="142"/>
        <v>10696000</v>
      </c>
      <c r="N57" s="335">
        <f t="shared" si="142"/>
        <v>8076000</v>
      </c>
      <c r="O57" s="280">
        <f t="shared" si="142"/>
        <v>10338000</v>
      </c>
      <c r="P57" s="335">
        <f t="shared" si="142"/>
        <v>10665000</v>
      </c>
      <c r="Q57" s="280">
        <f t="shared" si="142"/>
        <v>9555000</v>
      </c>
      <c r="R57" s="335">
        <f t="shared" si="142"/>
        <v>0</v>
      </c>
      <c r="S57" s="280">
        <f t="shared" si="142"/>
        <v>15405000</v>
      </c>
      <c r="T57" s="335">
        <f t="shared" si="142"/>
        <v>9777311</v>
      </c>
      <c r="U57" s="280">
        <f t="shared" si="142"/>
        <v>102240250</v>
      </c>
      <c r="V57" s="335">
        <f t="shared" si="142"/>
        <v>7694100</v>
      </c>
      <c r="W57" s="280">
        <f t="shared" si="142"/>
        <v>7695440</v>
      </c>
      <c r="X57" s="335">
        <f t="shared" si="142"/>
        <v>5467000</v>
      </c>
      <c r="Y57" s="280">
        <f t="shared" si="142"/>
        <v>3810700</v>
      </c>
      <c r="Z57" s="335">
        <f t="shared" si="142"/>
        <v>6645000</v>
      </c>
      <c r="AA57" s="280">
        <f t="shared" si="142"/>
        <v>6165000</v>
      </c>
      <c r="AB57" s="335">
        <f t="shared" si="142"/>
        <v>6105000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8"/>
      <c r="C58" s="633"/>
      <c r="D58" s="37" t="s">
        <v>122</v>
      </c>
      <c r="E58" s="280">
        <f>E92+E105+E118</f>
        <v>7400000</v>
      </c>
      <c r="F58" s="280">
        <f t="shared" ref="F58:BQ58" si="145">F92+F105+F118</f>
        <v>8800000</v>
      </c>
      <c r="G58" s="280">
        <f t="shared" si="145"/>
        <v>5600000</v>
      </c>
      <c r="H58" s="280">
        <f t="shared" si="145"/>
        <v>2600000</v>
      </c>
      <c r="I58" s="280">
        <f t="shared" si="145"/>
        <v>2064000</v>
      </c>
      <c r="J58" s="280">
        <f t="shared" si="145"/>
        <v>6390000</v>
      </c>
      <c r="K58" s="280">
        <f t="shared" si="145"/>
        <v>6720000</v>
      </c>
      <c r="L58" s="280">
        <f t="shared" si="145"/>
        <v>0</v>
      </c>
      <c r="M58" s="280">
        <f t="shared" si="145"/>
        <v>7600000</v>
      </c>
      <c r="N58" s="280">
        <f t="shared" si="145"/>
        <v>2000000</v>
      </c>
      <c r="O58" s="280">
        <f t="shared" si="145"/>
        <v>2300000</v>
      </c>
      <c r="P58" s="280">
        <f t="shared" si="145"/>
        <v>0</v>
      </c>
      <c r="Q58" s="280">
        <f t="shared" si="145"/>
        <v>7600000</v>
      </c>
      <c r="R58" s="280">
        <f t="shared" si="145"/>
        <v>0</v>
      </c>
      <c r="S58" s="280">
        <f t="shared" si="145"/>
        <v>0</v>
      </c>
      <c r="T58" s="280">
        <f t="shared" si="145"/>
        <v>1900000</v>
      </c>
      <c r="U58" s="280">
        <f t="shared" si="145"/>
        <v>1750000</v>
      </c>
      <c r="V58" s="280">
        <f t="shared" si="145"/>
        <v>1700000</v>
      </c>
      <c r="W58" s="280">
        <f t="shared" si="145"/>
        <v>1400000</v>
      </c>
      <c r="X58" s="280">
        <f t="shared" si="145"/>
        <v>2100000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8"/>
      <c r="C59" s="633"/>
      <c r="D59" s="37" t="s">
        <v>61</v>
      </c>
      <c r="E59" s="279"/>
      <c r="F59" s="334"/>
      <c r="G59" s="279"/>
      <c r="H59" s="334">
        <v>0</v>
      </c>
      <c r="I59" s="279">
        <v>0</v>
      </c>
      <c r="J59" s="334">
        <v>0</v>
      </c>
      <c r="K59" s="279">
        <v>0</v>
      </c>
      <c r="L59" s="334">
        <v>0</v>
      </c>
      <c r="M59" s="279">
        <v>0</v>
      </c>
      <c r="N59" s="334">
        <v>0</v>
      </c>
      <c r="O59" s="279">
        <v>0</v>
      </c>
      <c r="P59" s="334">
        <v>0</v>
      </c>
      <c r="Q59" s="279">
        <v>0</v>
      </c>
      <c r="R59" s="334">
        <v>0</v>
      </c>
      <c r="S59" s="279">
        <v>0</v>
      </c>
      <c r="T59" s="334"/>
      <c r="U59" s="279"/>
      <c r="V59" s="334">
        <v>18850</v>
      </c>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8"/>
      <c r="C60" s="633"/>
      <c r="D60" s="38" t="s">
        <v>39</v>
      </c>
      <c r="E60" s="281">
        <f t="shared" ref="E60:BM60" si="148">E52+E59+E54+E57+E58</f>
        <v>20335000</v>
      </c>
      <c r="F60" s="336">
        <f t="shared" si="148"/>
        <v>24769000</v>
      </c>
      <c r="G60" s="281">
        <f t="shared" si="148"/>
        <v>19726000</v>
      </c>
      <c r="H60" s="336">
        <f t="shared" si="148"/>
        <v>31596810</v>
      </c>
      <c r="I60" s="281">
        <f t="shared" si="148"/>
        <v>32429301</v>
      </c>
      <c r="J60" s="336">
        <f t="shared" si="148"/>
        <v>19827500</v>
      </c>
      <c r="K60" s="281">
        <f t="shared" si="148"/>
        <v>36650000</v>
      </c>
      <c r="L60" s="336">
        <f t="shared" si="148"/>
        <v>0</v>
      </c>
      <c r="M60" s="281">
        <f t="shared" si="148"/>
        <v>18576000</v>
      </c>
      <c r="N60" s="336">
        <f t="shared" si="148"/>
        <v>10356000</v>
      </c>
      <c r="O60" s="281">
        <f t="shared" si="148"/>
        <v>12978000</v>
      </c>
      <c r="P60" s="336">
        <f t="shared" si="148"/>
        <v>11361950</v>
      </c>
      <c r="Q60" s="281">
        <f t="shared" si="148"/>
        <v>17795000</v>
      </c>
      <c r="R60" s="336">
        <f t="shared" si="148"/>
        <v>0</v>
      </c>
      <c r="S60" s="281">
        <f t="shared" si="148"/>
        <v>16159980</v>
      </c>
      <c r="T60" s="336">
        <f t="shared" si="148"/>
        <v>17677311</v>
      </c>
      <c r="U60" s="281">
        <f t="shared" si="148"/>
        <v>110790250</v>
      </c>
      <c r="V60" s="336">
        <f t="shared" si="148"/>
        <v>10012950</v>
      </c>
      <c r="W60" s="281">
        <f t="shared" si="148"/>
        <v>10545440</v>
      </c>
      <c r="X60" s="336">
        <f t="shared" si="148"/>
        <v>8317000</v>
      </c>
      <c r="Y60" s="281">
        <f t="shared" si="148"/>
        <v>4510700</v>
      </c>
      <c r="Z60" s="336">
        <f t="shared" si="148"/>
        <v>7005000</v>
      </c>
      <c r="AA60" s="281">
        <f t="shared" si="148"/>
        <v>7115000</v>
      </c>
      <c r="AB60" s="336">
        <f t="shared" si="148"/>
        <v>7205000</v>
      </c>
      <c r="AC60" s="281">
        <f t="shared" si="148"/>
        <v>240000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8"/>
      <c r="C61" s="633"/>
      <c r="D61" s="37" t="s">
        <v>123</v>
      </c>
      <c r="E61" s="278"/>
      <c r="F61" s="337"/>
      <c r="G61" s="278"/>
      <c r="H61" s="337"/>
      <c r="I61" s="278"/>
      <c r="J61" s="337"/>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8"/>
      <c r="C62" s="633"/>
      <c r="D62" s="103" t="s">
        <v>124</v>
      </c>
      <c r="E62" s="281">
        <f t="shared" ref="E62:BM62" si="151">E51+E60-E61</f>
        <v>63235000</v>
      </c>
      <c r="F62" s="336">
        <f t="shared" si="151"/>
        <v>62169000</v>
      </c>
      <c r="G62" s="281">
        <f t="shared" si="151"/>
        <v>67326000</v>
      </c>
      <c r="H62" s="336">
        <f t="shared" si="151"/>
        <v>75796810</v>
      </c>
      <c r="I62" s="281">
        <f t="shared" si="151"/>
        <v>83429301</v>
      </c>
      <c r="J62" s="336">
        <f t="shared" si="151"/>
        <v>57527500</v>
      </c>
      <c r="K62" s="281">
        <f t="shared" si="151"/>
        <v>75050000</v>
      </c>
      <c r="L62" s="336">
        <f t="shared" si="151"/>
        <v>0</v>
      </c>
      <c r="M62" s="281">
        <f t="shared" si="151"/>
        <v>48576000</v>
      </c>
      <c r="N62" s="336">
        <f t="shared" si="151"/>
        <v>50956000</v>
      </c>
      <c r="O62" s="281">
        <f t="shared" si="151"/>
        <v>65678000</v>
      </c>
      <c r="P62" s="336">
        <f t="shared" si="151"/>
        <v>59361950</v>
      </c>
      <c r="Q62" s="281">
        <f t="shared" si="151"/>
        <v>62795000</v>
      </c>
      <c r="R62" s="336">
        <f t="shared" si="151"/>
        <v>0</v>
      </c>
      <c r="S62" s="281">
        <f t="shared" si="151"/>
        <v>64159980</v>
      </c>
      <c r="T62" s="336">
        <f t="shared" si="151"/>
        <v>56677311</v>
      </c>
      <c r="U62" s="281">
        <f t="shared" si="151"/>
        <v>154990250</v>
      </c>
      <c r="V62" s="336">
        <f t="shared" si="151"/>
        <v>46162950</v>
      </c>
      <c r="W62" s="281">
        <f t="shared" si="151"/>
        <v>48445440</v>
      </c>
      <c r="X62" s="336">
        <f t="shared" si="151"/>
        <v>43517000</v>
      </c>
      <c r="Y62" s="281">
        <f t="shared" si="151"/>
        <v>33910700</v>
      </c>
      <c r="Z62" s="336">
        <f t="shared" si="151"/>
        <v>37605000</v>
      </c>
      <c r="AA62" s="281">
        <f t="shared" si="151"/>
        <v>43115000</v>
      </c>
      <c r="AB62" s="336">
        <f t="shared" si="151"/>
        <v>49605000</v>
      </c>
      <c r="AC62" s="281">
        <f t="shared" si="151"/>
        <v>3640000</v>
      </c>
      <c r="AD62" s="336">
        <f t="shared" si="151"/>
        <v>4000000</v>
      </c>
      <c r="AE62" s="281">
        <f t="shared" si="151"/>
        <v>3800000</v>
      </c>
      <c r="AF62" s="336">
        <f t="shared" si="151"/>
        <v>5300000</v>
      </c>
      <c r="AG62" s="281">
        <f t="shared" si="151"/>
        <v>5700000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8"/>
      <c r="C63" s="633"/>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8"/>
      <c r="C64" s="633"/>
      <c r="D64" s="37" t="s">
        <v>13</v>
      </c>
      <c r="E64" s="104" t="s">
        <v>616</v>
      </c>
      <c r="F64" s="338" t="s">
        <v>616</v>
      </c>
      <c r="G64" s="104" t="s">
        <v>616</v>
      </c>
      <c r="H64" s="338" t="s">
        <v>616</v>
      </c>
      <c r="I64" s="104" t="s">
        <v>616</v>
      </c>
      <c r="J64" s="338" t="s">
        <v>616</v>
      </c>
      <c r="K64" s="104" t="s">
        <v>616</v>
      </c>
      <c r="L64" s="338">
        <v>0</v>
      </c>
      <c r="M64" s="104" t="s">
        <v>616</v>
      </c>
      <c r="N64" s="338" t="s">
        <v>617</v>
      </c>
      <c r="O64" s="104" t="s">
        <v>618</v>
      </c>
      <c r="P64" s="338" t="s">
        <v>618</v>
      </c>
      <c r="Q64" s="104" t="s">
        <v>618</v>
      </c>
      <c r="R64" s="338" t="s">
        <v>618</v>
      </c>
      <c r="S64" s="104" t="s">
        <v>618</v>
      </c>
      <c r="T64" s="338" t="s">
        <v>617</v>
      </c>
      <c r="U64" s="104" t="s">
        <v>617</v>
      </c>
      <c r="V64" s="338" t="s">
        <v>617</v>
      </c>
      <c r="W64" s="104" t="s">
        <v>619</v>
      </c>
      <c r="X64" s="338" t="s">
        <v>620</v>
      </c>
      <c r="Y64" s="104" t="s">
        <v>621</v>
      </c>
      <c r="Z64" s="338" t="s">
        <v>622</v>
      </c>
      <c r="AA64" s="104" t="s">
        <v>622</v>
      </c>
      <c r="AB64" s="338" t="s">
        <v>622</v>
      </c>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28"/>
      <c r="C65" s="633"/>
      <c r="D65" s="37" t="s">
        <v>12</v>
      </c>
      <c r="E65" s="104" t="s">
        <v>618</v>
      </c>
      <c r="F65" s="338" t="s">
        <v>618</v>
      </c>
      <c r="G65" s="104" t="s">
        <v>618</v>
      </c>
      <c r="H65" s="338" t="s">
        <v>618</v>
      </c>
      <c r="I65" s="104" t="s">
        <v>618</v>
      </c>
      <c r="J65" s="338" t="s">
        <v>618</v>
      </c>
      <c r="K65" s="104" t="s">
        <v>618</v>
      </c>
      <c r="L65" s="338">
        <v>0</v>
      </c>
      <c r="M65" s="104" t="s">
        <v>618</v>
      </c>
      <c r="N65" s="338" t="s">
        <v>620</v>
      </c>
      <c r="O65" s="104" t="s">
        <v>620</v>
      </c>
      <c r="P65" s="338" t="s">
        <v>617</v>
      </c>
      <c r="Q65" s="104" t="s">
        <v>617</v>
      </c>
      <c r="R65" s="338" t="s">
        <v>617</v>
      </c>
      <c r="S65" s="104" t="s">
        <v>617</v>
      </c>
      <c r="T65" s="338" t="s">
        <v>623</v>
      </c>
      <c r="U65" s="104" t="s">
        <v>623</v>
      </c>
      <c r="V65" s="338" t="s">
        <v>623</v>
      </c>
      <c r="W65" s="104" t="s">
        <v>623</v>
      </c>
      <c r="X65" s="338" t="s">
        <v>623</v>
      </c>
      <c r="Y65" s="104" t="s">
        <v>624</v>
      </c>
      <c r="Z65" s="338" t="s">
        <v>624</v>
      </c>
      <c r="AA65" s="104" t="s">
        <v>624</v>
      </c>
      <c r="AB65" s="338" t="s">
        <v>624</v>
      </c>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28"/>
      <c r="C66" s="633"/>
      <c r="D66" s="37" t="s">
        <v>126</v>
      </c>
      <c r="E66" s="278">
        <v>40000000</v>
      </c>
      <c r="F66" s="337">
        <v>25000000</v>
      </c>
      <c r="G66" s="278">
        <v>9770000</v>
      </c>
      <c r="H66" s="337">
        <v>16241127</v>
      </c>
      <c r="I66" s="278">
        <v>20120968</v>
      </c>
      <c r="J66" s="337">
        <v>60000</v>
      </c>
      <c r="K66" s="278">
        <v>6300000</v>
      </c>
      <c r="L66" s="337">
        <v>0</v>
      </c>
      <c r="M66" s="278">
        <v>15000000</v>
      </c>
      <c r="N66" s="337">
        <v>6330000</v>
      </c>
      <c r="O66" s="278">
        <v>11000000</v>
      </c>
      <c r="P66" s="337">
        <v>25750000</v>
      </c>
      <c r="Q66" s="278">
        <v>500000</v>
      </c>
      <c r="R66" s="337">
        <v>0</v>
      </c>
      <c r="S66" s="278">
        <v>82322534</v>
      </c>
      <c r="T66" s="337">
        <v>23253292</v>
      </c>
      <c r="U66" s="278">
        <v>39000000</v>
      </c>
      <c r="V66" s="337">
        <v>18758000</v>
      </c>
      <c r="W66" s="278">
        <v>312377</v>
      </c>
      <c r="X66" s="337">
        <v>17579525</v>
      </c>
      <c r="Y66" s="278">
        <v>12620000</v>
      </c>
      <c r="Z66" s="337">
        <v>2121226</v>
      </c>
      <c r="AA66" s="278">
        <v>484987</v>
      </c>
      <c r="AB66" s="337">
        <v>370000</v>
      </c>
      <c r="AC66" s="278">
        <v>3640000</v>
      </c>
      <c r="AD66" s="337">
        <v>4000000</v>
      </c>
      <c r="AE66" s="278">
        <v>3800000</v>
      </c>
      <c r="AF66" s="337">
        <v>5300000</v>
      </c>
      <c r="AG66" s="278">
        <v>700000</v>
      </c>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8"/>
      <c r="C67" s="633"/>
      <c r="D67" s="37" t="s">
        <v>234</v>
      </c>
      <c r="E67" s="278">
        <v>154650000</v>
      </c>
      <c r="F67" s="337">
        <v>180000000</v>
      </c>
      <c r="G67" s="278">
        <v>151025000</v>
      </c>
      <c r="H67" s="337">
        <v>191525000</v>
      </c>
      <c r="I67" s="278">
        <v>352000000</v>
      </c>
      <c r="J67" s="337">
        <v>131400000</v>
      </c>
      <c r="K67" s="278">
        <v>90205000</v>
      </c>
      <c r="L67" s="337">
        <v>0</v>
      </c>
      <c r="M67" s="278">
        <v>176600000</v>
      </c>
      <c r="N67" s="337">
        <v>87995000</v>
      </c>
      <c r="O67" s="278">
        <v>105590000</v>
      </c>
      <c r="P67" s="337">
        <v>177500000</v>
      </c>
      <c r="Q67" s="278">
        <v>176000000</v>
      </c>
      <c r="R67" s="337">
        <v>0</v>
      </c>
      <c r="S67" s="278">
        <v>241800000</v>
      </c>
      <c r="T67" s="337">
        <v>138900000</v>
      </c>
      <c r="U67" s="278">
        <v>153400000</v>
      </c>
      <c r="V67" s="337">
        <v>119900000</v>
      </c>
      <c r="W67" s="278">
        <v>20550000</v>
      </c>
      <c r="X67" s="337">
        <v>103000000</v>
      </c>
      <c r="Y67" s="278">
        <v>82000000</v>
      </c>
      <c r="Z67" s="337">
        <v>102000000</v>
      </c>
      <c r="AA67" s="278">
        <v>120300000</v>
      </c>
      <c r="AB67" s="337">
        <v>130000000</v>
      </c>
      <c r="AC67" s="278"/>
      <c r="AD67" s="337"/>
      <c r="AE67" s="278"/>
      <c r="AF67" s="337"/>
      <c r="AG67" s="278">
        <v>5000000</v>
      </c>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8"/>
      <c r="C68" s="633"/>
      <c r="D68" s="37" t="s">
        <v>235</v>
      </c>
      <c r="E68" s="278">
        <v>25</v>
      </c>
      <c r="F68" s="337">
        <v>27</v>
      </c>
      <c r="G68" s="278">
        <v>27</v>
      </c>
      <c r="H68" s="337">
        <v>35</v>
      </c>
      <c r="I68" s="278">
        <v>46</v>
      </c>
      <c r="J68" s="337">
        <v>25</v>
      </c>
      <c r="K68" s="278">
        <v>13</v>
      </c>
      <c r="L68" s="337">
        <v>0</v>
      </c>
      <c r="M68" s="278">
        <v>30</v>
      </c>
      <c r="N68" s="337">
        <v>21</v>
      </c>
      <c r="O68" s="278">
        <v>18</v>
      </c>
      <c r="P68" s="337">
        <v>39</v>
      </c>
      <c r="Q68" s="278">
        <v>42</v>
      </c>
      <c r="R68" s="337">
        <v>0</v>
      </c>
      <c r="S68" s="278">
        <v>48</v>
      </c>
      <c r="T68" s="337">
        <v>24</v>
      </c>
      <c r="U68" s="278">
        <v>31</v>
      </c>
      <c r="V68" s="337">
        <v>25</v>
      </c>
      <c r="W68" s="278">
        <v>18</v>
      </c>
      <c r="X68" s="337">
        <v>22</v>
      </c>
      <c r="Y68" s="278">
        <v>18</v>
      </c>
      <c r="Z68" s="337">
        <v>17</v>
      </c>
      <c r="AA68" s="278">
        <v>31</v>
      </c>
      <c r="AB68" s="337">
        <v>21</v>
      </c>
      <c r="AC68" s="278"/>
      <c r="AD68" s="337"/>
      <c r="AE68" s="278"/>
      <c r="AF68" s="337"/>
      <c r="AG68" s="278">
        <v>2</v>
      </c>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8"/>
      <c r="C69" s="633"/>
      <c r="D69" s="37" t="s">
        <v>127</v>
      </c>
      <c r="E69" s="278">
        <v>1000000</v>
      </c>
      <c r="F69" s="337">
        <v>1500000</v>
      </c>
      <c r="G69" s="278">
        <v>1700000</v>
      </c>
      <c r="H69" s="337">
        <v>2000000</v>
      </c>
      <c r="I69" s="278">
        <v>2000000</v>
      </c>
      <c r="J69" s="337">
        <v>1400000</v>
      </c>
      <c r="K69" s="278">
        <v>1800000</v>
      </c>
      <c r="L69" s="337">
        <v>0</v>
      </c>
      <c r="M69" s="278">
        <v>900000</v>
      </c>
      <c r="N69" s="337">
        <v>1700000</v>
      </c>
      <c r="O69" s="278">
        <v>2000000</v>
      </c>
      <c r="P69" s="337">
        <v>1000000</v>
      </c>
      <c r="Q69" s="278">
        <v>1000000</v>
      </c>
      <c r="R69" s="337">
        <v>0</v>
      </c>
      <c r="S69" s="278">
        <v>1000000</v>
      </c>
      <c r="T69" s="337">
        <v>2000000</v>
      </c>
      <c r="U69" s="278">
        <v>2000000</v>
      </c>
      <c r="V69" s="337">
        <v>500000</v>
      </c>
      <c r="W69" s="278">
        <v>2500000</v>
      </c>
      <c r="X69" s="337">
        <v>500000</v>
      </c>
      <c r="Y69" s="278">
        <v>1000000</v>
      </c>
      <c r="Z69" s="337">
        <v>4000000</v>
      </c>
      <c r="AA69" s="278">
        <v>1000000</v>
      </c>
      <c r="AB69" s="337">
        <v>3500000</v>
      </c>
      <c r="AC69" s="278"/>
      <c r="AD69" s="337"/>
      <c r="AE69" s="278"/>
      <c r="AF69" s="337"/>
      <c r="AG69" s="278">
        <v>2500000</v>
      </c>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8"/>
      <c r="C70" s="633"/>
      <c r="D70" s="37" t="s">
        <v>128</v>
      </c>
      <c r="E70" s="278">
        <v>17500000</v>
      </c>
      <c r="F70" s="337">
        <v>14000000</v>
      </c>
      <c r="G70" s="278">
        <v>20000000</v>
      </c>
      <c r="H70" s="337">
        <v>20000000</v>
      </c>
      <c r="I70" s="278">
        <v>15000000</v>
      </c>
      <c r="J70" s="337">
        <v>10000000</v>
      </c>
      <c r="K70" s="278">
        <v>20000000</v>
      </c>
      <c r="L70" s="337">
        <v>0</v>
      </c>
      <c r="M70" s="278">
        <v>17000000</v>
      </c>
      <c r="N70" s="337">
        <v>12580000</v>
      </c>
      <c r="O70" s="278">
        <v>10000000</v>
      </c>
      <c r="P70" s="337">
        <v>10000000</v>
      </c>
      <c r="Q70" s="278">
        <v>10000000</v>
      </c>
      <c r="R70" s="337">
        <v>0</v>
      </c>
      <c r="S70" s="278">
        <v>13500000</v>
      </c>
      <c r="T70" s="337">
        <v>12000000</v>
      </c>
      <c r="U70" s="278">
        <v>10000000</v>
      </c>
      <c r="V70" s="337">
        <v>10000000</v>
      </c>
      <c r="W70" s="278">
        <v>10000000</v>
      </c>
      <c r="X70" s="337">
        <v>7000000</v>
      </c>
      <c r="Y70" s="278">
        <v>12000000</v>
      </c>
      <c r="Z70" s="337">
        <v>10000000</v>
      </c>
      <c r="AA70" s="278">
        <v>8000000</v>
      </c>
      <c r="AB70" s="337">
        <v>10000000</v>
      </c>
      <c r="AC70" s="278"/>
      <c r="AD70" s="337"/>
      <c r="AE70" s="278"/>
      <c r="AF70" s="337"/>
      <c r="AG70" s="278">
        <v>2500000</v>
      </c>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8"/>
      <c r="C71" s="633"/>
      <c r="D71" s="37" t="s">
        <v>129</v>
      </c>
      <c r="E71" s="105">
        <f t="shared" ref="E71:AJ71" si="154">E67/E68</f>
        <v>6186000</v>
      </c>
      <c r="F71" s="339">
        <f t="shared" si="154"/>
        <v>6666666.666666667</v>
      </c>
      <c r="G71" s="105">
        <f t="shared" si="154"/>
        <v>5593518.5185185187</v>
      </c>
      <c r="H71" s="339">
        <f t="shared" si="154"/>
        <v>5472142.8571428573</v>
      </c>
      <c r="I71" s="105">
        <f t="shared" si="154"/>
        <v>7652173.9130434785</v>
      </c>
      <c r="J71" s="339">
        <f t="shared" si="154"/>
        <v>5256000</v>
      </c>
      <c r="K71" s="105">
        <f t="shared" si="154"/>
        <v>6938846.153846154</v>
      </c>
      <c r="L71" s="339" t="e">
        <f t="shared" si="154"/>
        <v>#DIV/0!</v>
      </c>
      <c r="M71" s="105">
        <f t="shared" si="154"/>
        <v>5886666.666666667</v>
      </c>
      <c r="N71" s="339">
        <f t="shared" si="154"/>
        <v>4190238.0952380951</v>
      </c>
      <c r="O71" s="105">
        <f t="shared" si="154"/>
        <v>5866111.111111111</v>
      </c>
      <c r="P71" s="339">
        <f t="shared" si="154"/>
        <v>4551282.051282051</v>
      </c>
      <c r="Q71" s="105">
        <f t="shared" si="154"/>
        <v>4190476.1904761903</v>
      </c>
      <c r="R71" s="339" t="e">
        <f t="shared" si="154"/>
        <v>#DIV/0!</v>
      </c>
      <c r="S71" s="105">
        <f t="shared" si="154"/>
        <v>5037500</v>
      </c>
      <c r="T71" s="339">
        <f t="shared" si="154"/>
        <v>5787500</v>
      </c>
      <c r="U71" s="105">
        <f t="shared" si="154"/>
        <v>4948387.0967741935</v>
      </c>
      <c r="V71" s="339">
        <f t="shared" si="154"/>
        <v>4796000</v>
      </c>
      <c r="W71" s="105">
        <f t="shared" si="154"/>
        <v>1141666.6666666667</v>
      </c>
      <c r="X71" s="339">
        <f t="shared" si="154"/>
        <v>4681818.1818181816</v>
      </c>
      <c r="Y71" s="105">
        <f t="shared" si="154"/>
        <v>4555555.555555556</v>
      </c>
      <c r="Z71" s="339">
        <f t="shared" si="154"/>
        <v>6000000</v>
      </c>
      <c r="AA71" s="105">
        <f t="shared" si="154"/>
        <v>3880645.1612903224</v>
      </c>
      <c r="AB71" s="339">
        <f t="shared" si="154"/>
        <v>6190476.1904761903</v>
      </c>
      <c r="AC71" s="105" t="e">
        <f t="shared" si="154"/>
        <v>#DIV/0!</v>
      </c>
      <c r="AD71" s="339" t="e">
        <f t="shared" si="154"/>
        <v>#DIV/0!</v>
      </c>
      <c r="AE71" s="105" t="e">
        <f t="shared" si="154"/>
        <v>#DIV/0!</v>
      </c>
      <c r="AF71" s="339" t="e">
        <f t="shared" si="154"/>
        <v>#DIV/0!</v>
      </c>
      <c r="AG71" s="105">
        <f t="shared" si="154"/>
        <v>2500000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28"/>
      <c r="C72" s="633"/>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8"/>
      <c r="C73" s="633"/>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8"/>
      <c r="C74" s="633"/>
      <c r="D74" s="37" t="s">
        <v>132</v>
      </c>
      <c r="E74" s="278">
        <v>100</v>
      </c>
      <c r="F74" s="278">
        <v>100</v>
      </c>
      <c r="G74" s="278">
        <v>100</v>
      </c>
      <c r="H74" s="278">
        <v>100</v>
      </c>
      <c r="I74" s="278">
        <v>100</v>
      </c>
      <c r="J74" s="278">
        <v>100</v>
      </c>
      <c r="K74" s="278">
        <v>100</v>
      </c>
      <c r="L74" s="278">
        <v>100</v>
      </c>
      <c r="M74" s="278">
        <v>100</v>
      </c>
      <c r="N74" s="278">
        <v>100</v>
      </c>
      <c r="O74" s="278">
        <v>100</v>
      </c>
      <c r="P74" s="278">
        <v>100</v>
      </c>
      <c r="Q74" s="278">
        <v>100</v>
      </c>
      <c r="R74" s="278">
        <v>100</v>
      </c>
      <c r="S74" s="278">
        <v>100</v>
      </c>
      <c r="T74" s="278">
        <v>100</v>
      </c>
      <c r="U74" s="278">
        <v>100</v>
      </c>
      <c r="V74" s="278">
        <v>100</v>
      </c>
      <c r="W74" s="278">
        <v>100</v>
      </c>
      <c r="X74" s="278">
        <v>100</v>
      </c>
      <c r="Y74" s="278">
        <v>100</v>
      </c>
      <c r="Z74" s="278">
        <v>100</v>
      </c>
      <c r="AA74" s="278">
        <v>100</v>
      </c>
      <c r="AB74" s="278">
        <v>100</v>
      </c>
      <c r="AC74" s="278">
        <v>100</v>
      </c>
      <c r="AD74" s="278">
        <v>100</v>
      </c>
      <c r="AE74" s="278">
        <v>100</v>
      </c>
      <c r="AF74" s="278">
        <v>100</v>
      </c>
      <c r="AG74" s="278">
        <v>100</v>
      </c>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8"/>
      <c r="C75" s="633"/>
      <c r="D75" s="37" t="s">
        <v>133</v>
      </c>
      <c r="E75" s="278"/>
      <c r="F75" s="337"/>
      <c r="G75" s="278"/>
      <c r="H75" s="337"/>
      <c r="I75" s="278"/>
      <c r="J75" s="337"/>
      <c r="K75" s="278"/>
      <c r="L75" s="337"/>
      <c r="M75" s="278"/>
      <c r="N75" s="337"/>
      <c r="O75" s="278"/>
      <c r="P75" s="337"/>
      <c r="Q75" s="278"/>
      <c r="R75" s="337"/>
      <c r="S75" s="278"/>
      <c r="T75" s="337"/>
      <c r="U75" s="278"/>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8"/>
      <c r="C76" s="633"/>
      <c r="D76" s="37" t="s">
        <v>134</v>
      </c>
      <c r="E76" s="278">
        <v>12635000</v>
      </c>
      <c r="F76" s="337">
        <v>15649000</v>
      </c>
      <c r="G76" s="278">
        <v>13846000</v>
      </c>
      <c r="H76" s="337">
        <v>20912500</v>
      </c>
      <c r="I76" s="278">
        <v>20481600</v>
      </c>
      <c r="J76" s="337">
        <v>7627500</v>
      </c>
      <c r="K76" s="278">
        <v>16780000</v>
      </c>
      <c r="L76" s="337">
        <v>0</v>
      </c>
      <c r="M76" s="278">
        <v>10696000</v>
      </c>
      <c r="N76" s="337">
        <v>8076000</v>
      </c>
      <c r="O76" s="278">
        <v>10338000</v>
      </c>
      <c r="P76" s="337">
        <v>10665000</v>
      </c>
      <c r="Q76" s="278">
        <v>9555000</v>
      </c>
      <c r="R76" s="337"/>
      <c r="S76" s="278">
        <v>15405000</v>
      </c>
      <c r="T76" s="337">
        <v>9777311</v>
      </c>
      <c r="U76" s="278">
        <v>102240250</v>
      </c>
      <c r="V76" s="337">
        <v>7694100</v>
      </c>
      <c r="W76" s="278">
        <v>7695440</v>
      </c>
      <c r="X76" s="337">
        <v>5467000</v>
      </c>
      <c r="Y76" s="278">
        <v>3810700</v>
      </c>
      <c r="Z76" s="337">
        <v>6645000</v>
      </c>
      <c r="AA76" s="278">
        <v>6165000</v>
      </c>
      <c r="AB76" s="337">
        <v>6105000</v>
      </c>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0"/>
      <c r="C77" s="634"/>
      <c r="D77" s="272" t="s">
        <v>135</v>
      </c>
      <c r="E77" s="294">
        <v>0</v>
      </c>
      <c r="F77" s="340">
        <v>0</v>
      </c>
      <c r="G77" s="294">
        <v>0</v>
      </c>
      <c r="H77" s="340">
        <v>50000</v>
      </c>
      <c r="I77" s="294">
        <v>0</v>
      </c>
      <c r="J77" s="340">
        <v>135000</v>
      </c>
      <c r="K77" s="294">
        <v>0</v>
      </c>
      <c r="L77" s="340">
        <v>0</v>
      </c>
      <c r="M77" s="294">
        <v>0</v>
      </c>
      <c r="N77" s="340">
        <v>0</v>
      </c>
      <c r="O77" s="294">
        <v>0</v>
      </c>
      <c r="P77" s="340"/>
      <c r="Q77" s="294">
        <v>0</v>
      </c>
      <c r="R77" s="340"/>
      <c r="S77" s="294">
        <v>0</v>
      </c>
      <c r="T77" s="340"/>
      <c r="U77" s="294"/>
      <c r="V77" s="340"/>
      <c r="W77" s="294"/>
      <c r="X77" s="340"/>
      <c r="Y77" s="294"/>
      <c r="Z77" s="340">
        <v>0</v>
      </c>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26" t="s">
        <v>8</v>
      </c>
      <c r="C78" s="632"/>
      <c r="D78" s="97" t="s">
        <v>69</v>
      </c>
      <c r="E78" s="25" t="s">
        <v>625</v>
      </c>
      <c r="F78" s="327" t="s">
        <v>625</v>
      </c>
      <c r="G78" s="25" t="s">
        <v>625</v>
      </c>
      <c r="H78" s="327" t="s">
        <v>625</v>
      </c>
      <c r="I78" s="25" t="s">
        <v>625</v>
      </c>
      <c r="J78" s="327" t="s">
        <v>626</v>
      </c>
      <c r="K78" s="25" t="s">
        <v>626</v>
      </c>
      <c r="L78" s="327"/>
      <c r="M78" s="25" t="s">
        <v>627</v>
      </c>
      <c r="N78" s="327" t="s">
        <v>628</v>
      </c>
      <c r="O78" s="25" t="s">
        <v>628</v>
      </c>
      <c r="P78" s="327" t="s">
        <v>629</v>
      </c>
      <c r="Q78" s="25" t="s">
        <v>629</v>
      </c>
      <c r="R78" s="327" t="s">
        <v>629</v>
      </c>
      <c r="S78" s="25" t="s">
        <v>629</v>
      </c>
      <c r="T78" s="327" t="s">
        <v>630</v>
      </c>
      <c r="U78" s="25" t="s">
        <v>630</v>
      </c>
      <c r="V78" s="327" t="s">
        <v>630</v>
      </c>
      <c r="W78" s="25" t="s">
        <v>630</v>
      </c>
      <c r="X78" s="327" t="s">
        <v>630</v>
      </c>
      <c r="Y78" s="25"/>
      <c r="Z78" s="327" t="s">
        <v>631</v>
      </c>
      <c r="AA78" s="25" t="s">
        <v>631</v>
      </c>
      <c r="AB78" s="327" t="s">
        <v>631</v>
      </c>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8"/>
      <c r="C79" s="633"/>
      <c r="D79" s="33" t="s">
        <v>68</v>
      </c>
      <c r="E79" s="34">
        <v>60</v>
      </c>
      <c r="F79" s="36">
        <v>60</v>
      </c>
      <c r="G79" s="34">
        <v>58</v>
      </c>
      <c r="H79" s="36">
        <v>54</v>
      </c>
      <c r="I79" s="34">
        <v>58</v>
      </c>
      <c r="J79" s="36">
        <v>58</v>
      </c>
      <c r="K79" s="34">
        <v>56</v>
      </c>
      <c r="L79" s="36"/>
      <c r="M79" s="34">
        <v>54</v>
      </c>
      <c r="N79" s="36">
        <v>74</v>
      </c>
      <c r="O79" s="34">
        <v>93</v>
      </c>
      <c r="P79" s="36">
        <v>75</v>
      </c>
      <c r="Q79" s="34">
        <v>79</v>
      </c>
      <c r="R79" s="36">
        <v>76</v>
      </c>
      <c r="S79" s="34">
        <v>80</v>
      </c>
      <c r="T79" s="36">
        <v>79</v>
      </c>
      <c r="U79" s="34">
        <v>79</v>
      </c>
      <c r="V79" s="36">
        <v>82</v>
      </c>
      <c r="W79" s="34">
        <v>85</v>
      </c>
      <c r="X79" s="36">
        <v>82</v>
      </c>
      <c r="Y79" s="34"/>
      <c r="Z79" s="36">
        <v>75</v>
      </c>
      <c r="AA79" s="34"/>
      <c r="AB79" s="36">
        <v>77</v>
      </c>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6" t="s">
        <v>24</v>
      </c>
      <c r="C80" s="632"/>
      <c r="D80" s="316" t="s">
        <v>58</v>
      </c>
      <c r="E80" s="317" t="s">
        <v>450</v>
      </c>
      <c r="F80" s="317" t="s">
        <v>450</v>
      </c>
      <c r="G80" s="317" t="s">
        <v>450</v>
      </c>
      <c r="H80" s="317" t="s">
        <v>450</v>
      </c>
      <c r="I80" s="317" t="s">
        <v>450</v>
      </c>
      <c r="J80" s="317" t="s">
        <v>450</v>
      </c>
      <c r="K80" s="317" t="s">
        <v>450</v>
      </c>
      <c r="L80" s="317" t="s">
        <v>450</v>
      </c>
      <c r="M80" s="317" t="s">
        <v>450</v>
      </c>
      <c r="N80" s="317" t="s">
        <v>450</v>
      </c>
      <c r="O80" s="317" t="s">
        <v>450</v>
      </c>
      <c r="P80" s="317" t="s">
        <v>450</v>
      </c>
      <c r="Q80" s="317" t="s">
        <v>450</v>
      </c>
      <c r="R80" s="317" t="s">
        <v>450</v>
      </c>
      <c r="S80" s="317" t="s">
        <v>450</v>
      </c>
      <c r="T80" s="317" t="s">
        <v>450</v>
      </c>
      <c r="U80" s="317" t="s">
        <v>450</v>
      </c>
      <c r="V80" s="317" t="s">
        <v>450</v>
      </c>
      <c r="W80" s="317" t="s">
        <v>450</v>
      </c>
      <c r="X80" s="317" t="s">
        <v>450</v>
      </c>
      <c r="Y80" s="317" t="s">
        <v>450</v>
      </c>
      <c r="Z80" s="317" t="s">
        <v>450</v>
      </c>
      <c r="AA80" s="317" t="s">
        <v>450</v>
      </c>
      <c r="AB80" s="317" t="s">
        <v>450</v>
      </c>
      <c r="AC80" s="317" t="s">
        <v>450</v>
      </c>
      <c r="AD80" s="317" t="s">
        <v>450</v>
      </c>
      <c r="AE80" s="317" t="s">
        <v>450</v>
      </c>
      <c r="AF80" s="317" t="s">
        <v>450</v>
      </c>
      <c r="AG80" s="317" t="s">
        <v>450</v>
      </c>
      <c r="AH80" s="317" t="s">
        <v>450</v>
      </c>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28"/>
      <c r="C81" s="633"/>
      <c r="D81" s="318" t="s">
        <v>136</v>
      </c>
      <c r="E81" s="319">
        <f>COUNT(E86,E99,E112,E126)</f>
        <v>1</v>
      </c>
      <c r="F81" s="342">
        <f t="shared" ref="F81:BL81" si="158">COUNT(F86,F99,F112,F126)</f>
        <v>1</v>
      </c>
      <c r="G81" s="319">
        <f t="shared" si="158"/>
        <v>1</v>
      </c>
      <c r="H81" s="342">
        <f t="shared" si="158"/>
        <v>1</v>
      </c>
      <c r="I81" s="319">
        <f t="shared" si="158"/>
        <v>1</v>
      </c>
      <c r="J81" s="342">
        <f t="shared" si="158"/>
        <v>1</v>
      </c>
      <c r="K81" s="319">
        <f t="shared" si="158"/>
        <v>1</v>
      </c>
      <c r="L81" s="342">
        <f t="shared" si="158"/>
        <v>1</v>
      </c>
      <c r="M81" s="319">
        <f t="shared" si="158"/>
        <v>1</v>
      </c>
      <c r="N81" s="342">
        <f t="shared" si="158"/>
        <v>1</v>
      </c>
      <c r="O81" s="319">
        <f t="shared" si="158"/>
        <v>1</v>
      </c>
      <c r="P81" s="342">
        <f t="shared" si="158"/>
        <v>1</v>
      </c>
      <c r="Q81" s="319">
        <f t="shared" si="158"/>
        <v>1</v>
      </c>
      <c r="R81" s="342">
        <f t="shared" si="158"/>
        <v>1</v>
      </c>
      <c r="S81" s="319">
        <f t="shared" si="158"/>
        <v>1</v>
      </c>
      <c r="T81" s="342">
        <f t="shared" si="158"/>
        <v>1</v>
      </c>
      <c r="U81" s="319">
        <f t="shared" si="158"/>
        <v>1</v>
      </c>
      <c r="V81" s="342">
        <f t="shared" si="158"/>
        <v>1</v>
      </c>
      <c r="W81" s="319">
        <f t="shared" si="158"/>
        <v>1</v>
      </c>
      <c r="X81" s="342">
        <f t="shared" si="158"/>
        <v>1</v>
      </c>
      <c r="Y81" s="319">
        <f t="shared" si="158"/>
        <v>1</v>
      </c>
      <c r="Z81" s="342">
        <f t="shared" si="158"/>
        <v>1</v>
      </c>
      <c r="AA81" s="319">
        <f t="shared" si="158"/>
        <v>1</v>
      </c>
      <c r="AB81" s="342">
        <f t="shared" si="158"/>
        <v>1</v>
      </c>
      <c r="AC81" s="319">
        <f t="shared" si="158"/>
        <v>1</v>
      </c>
      <c r="AD81" s="342">
        <f t="shared" si="158"/>
        <v>1</v>
      </c>
      <c r="AE81" s="319">
        <f t="shared" si="158"/>
        <v>1</v>
      </c>
      <c r="AF81" s="342">
        <f t="shared" si="158"/>
        <v>1</v>
      </c>
      <c r="AG81" s="319">
        <f t="shared" si="158"/>
        <v>1</v>
      </c>
      <c r="AH81" s="342">
        <f t="shared" si="158"/>
        <v>1</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30</v>
      </c>
      <c r="BN81" s="342">
        <f t="shared" ref="BN81:BN82" si="160">SUM(F81:BM81)</f>
        <v>59</v>
      </c>
      <c r="BO81" s="319">
        <f t="shared" ref="BO81:BO82" si="161">SUM(G81:BN81)</f>
        <v>117</v>
      </c>
      <c r="BP81" s="342">
        <f t="shared" ref="BP81:BP82" si="162">SUM(H81:BO81)</f>
        <v>233</v>
      </c>
      <c r="BQ81" s="319">
        <f t="shared" ref="BQ81:BQ82" si="163">SUM(I81:BP81)</f>
        <v>465</v>
      </c>
      <c r="BR81" s="342">
        <f t="shared" ref="BR81:BR82" si="164">SUM(J81:BQ81)</f>
        <v>929</v>
      </c>
      <c r="BS81" s="319">
        <f t="shared" ref="BS81:BS82" si="165">SUM(K81:BR81)</f>
        <v>1857</v>
      </c>
      <c r="BT81" s="342">
        <f t="shared" ref="BT81:BT82" si="166">SUM(L81:BS81)</f>
        <v>3713</v>
      </c>
      <c r="BU81" s="319">
        <f t="shared" ref="BU81:BU82" si="167">SUM(M81:BT81)</f>
        <v>7425</v>
      </c>
      <c r="BV81" s="342">
        <f t="shared" ref="BV81:BV82" si="168">SUM(N81:BU81)</f>
        <v>14849</v>
      </c>
      <c r="BW81" s="319">
        <f t="shared" ref="BW81:BW82" si="169">SUM(O81:BV81)</f>
        <v>29697</v>
      </c>
      <c r="BX81" s="342">
        <f t="shared" ref="BX81:BX82" si="170">SUM(P81:BW81)</f>
        <v>59393</v>
      </c>
      <c r="BY81" s="319">
        <f t="shared" ref="BY81:BY82" si="171">SUM(Q81:BX81)</f>
        <v>118785</v>
      </c>
      <c r="BZ81" s="342">
        <f t="shared" ref="BZ81:BZ82" si="172">SUM(R81:BY81)</f>
        <v>237569</v>
      </c>
      <c r="CA81" s="319">
        <f t="shared" ref="CA81:CA82" si="173">SUM(S81:BZ81)</f>
        <v>475137</v>
      </c>
      <c r="CB81" s="342">
        <f t="shared" ref="CB81:CB82" si="174">SUM(T81:CA81)</f>
        <v>950273</v>
      </c>
      <c r="CC81" s="319">
        <f t="shared" ref="CC81:CC82" si="175">SUM(U81:CB81)</f>
        <v>1900545</v>
      </c>
      <c r="CD81" s="342">
        <f t="shared" ref="CD81:CD82" si="176">SUM(V81:CC81)</f>
        <v>3801089</v>
      </c>
      <c r="CE81" s="319">
        <f t="shared" ref="CE81:CE82" si="177">SUM(W81:CD81)</f>
        <v>7602177</v>
      </c>
      <c r="CF81" s="342">
        <f t="shared" ref="CF81:CF82" si="178">SUM(X81:CE81)</f>
        <v>15204353</v>
      </c>
      <c r="CG81" s="319">
        <f t="shared" ref="CG81:CG82" si="179">SUM(Y81:CF81)</f>
        <v>30408705</v>
      </c>
      <c r="CH81" s="342">
        <f t="shared" ref="CH81:CH82" si="180">SUM(Z81:CG81)</f>
        <v>60817409</v>
      </c>
      <c r="CI81" s="319">
        <f t="shared" ref="CI81:CI82" si="181">SUM(AA81:CH81)</f>
        <v>121634817</v>
      </c>
      <c r="CJ81" s="342">
        <f t="shared" ref="CJ81:CJ82" si="182">SUM(AB81:CI81)</f>
        <v>243269633</v>
      </c>
      <c r="CK81" s="319">
        <f t="shared" ref="CK81:CK82" si="183">SUM(AC81:CJ81)</f>
        <v>486539265</v>
      </c>
      <c r="CL81" s="342">
        <f t="shared" ref="CL81:CL82" si="184">SUM(AD81:CK81)</f>
        <v>973078529</v>
      </c>
      <c r="CM81" s="319">
        <f t="shared" ref="CM81:CM82" si="185">SUM(AE81:CL81)</f>
        <v>1946157057</v>
      </c>
      <c r="CN81" s="342">
        <f t="shared" ref="CN81:CN82" si="186">SUM(AF81:CM81)</f>
        <v>3892314113</v>
      </c>
      <c r="CO81" s="319">
        <f t="shared" ref="CO81:CO82" si="187">SUM(AG81:CN81)</f>
        <v>7784628225</v>
      </c>
      <c r="CP81" s="342">
        <f t="shared" ref="CP81:CP82" si="188">SUM(AH81:CO81)</f>
        <v>15569256449</v>
      </c>
      <c r="CQ81" s="319">
        <f t="shared" ref="CQ81:CQ82" si="189">SUM(AI81:CP81)</f>
        <v>31138512897</v>
      </c>
      <c r="CR81" s="342">
        <f t="shared" ref="CR81:CR82" si="190">SUM(AJ81:CQ81)</f>
        <v>62277025794</v>
      </c>
      <c r="CS81" s="319">
        <f t="shared" ref="CS81:CS82" si="191">SUM(AK81:CR81)</f>
        <v>124554051588</v>
      </c>
      <c r="CT81" s="342">
        <f t="shared" ref="CT81:CT82" si="192">SUM(AL81:CS81)</f>
        <v>249108103176</v>
      </c>
      <c r="CU81" s="319">
        <f t="shared" ref="CU81:CU82" si="193">SUM(AM81:CT81)</f>
        <v>498216206352</v>
      </c>
      <c r="CV81" s="342">
        <f t="shared" ref="CV81:CV82" si="194">SUM(AN81:CU81)</f>
        <v>996432412704</v>
      </c>
      <c r="CW81" s="319">
        <f t="shared" ref="CW81:CW82" si="195">SUM(AO81:CV81)</f>
        <v>1992864825408</v>
      </c>
      <c r="CX81" s="342">
        <f t="shared" ref="CX81:CX82" si="196">SUM(AP81:CW81)</f>
        <v>3985729650816</v>
      </c>
      <c r="CY81" s="319">
        <f t="shared" ref="CY81:CY82" si="197">SUM(AQ81:CX81)</f>
        <v>7971459301632</v>
      </c>
      <c r="CZ81" s="342">
        <f t="shared" ref="CZ81:CZ82" si="198">SUM(AR81:CY81)</f>
        <v>15942918603264</v>
      </c>
      <c r="DA81" s="319">
        <f t="shared" ref="DA81:DA82" si="199">SUM(AS81:CZ81)</f>
        <v>31885837206528</v>
      </c>
      <c r="DB81" s="342">
        <f t="shared" ref="DB81:DB82" si="200">SUM(AT81:DA81)</f>
        <v>63771674413056</v>
      </c>
      <c r="DC81" s="319">
        <f t="shared" ref="DC81:DC82" si="201">SUM(AU81:DB81)</f>
        <v>127543348826112</v>
      </c>
      <c r="DD81" s="342">
        <f t="shared" ref="DD81:DD82" si="202">SUM(AV81:DC81)</f>
        <v>255086697652224</v>
      </c>
      <c r="DE81" s="319">
        <f t="shared" ref="DE81:DE82" si="203">SUM(AW81:DD81)</f>
        <v>510173395304448</v>
      </c>
      <c r="DF81" s="342">
        <f t="shared" ref="DF81:DF82" si="204">SUM(AX81:DE81)</f>
        <v>1020346790608896</v>
      </c>
      <c r="DG81" s="319">
        <f t="shared" ref="DG81:DG82" si="205">SUM(AY81:DF81)</f>
        <v>2040693581217792</v>
      </c>
      <c r="DH81" s="342">
        <f t="shared" ref="DH81:DH82" si="206">SUM(AZ81:DG81)</f>
        <v>4081387162435584</v>
      </c>
      <c r="DI81" s="319">
        <f t="shared" ref="DI81:DI82" si="207">SUM(BA81:DH81)</f>
        <v>8162774324871168</v>
      </c>
      <c r="DJ81" s="342">
        <f t="shared" ref="DJ81:DJ82" si="208">SUM(BB81:DI81)</f>
        <v>1.6325548649742336E+16</v>
      </c>
      <c r="DK81" s="319">
        <f t="shared" ref="DK81:DK82" si="209">SUM(BC81:DJ81)</f>
        <v>3.2651097299484672E+16</v>
      </c>
      <c r="DL81" s="342">
        <f t="shared" ref="DL81:DL82" si="210">SUM(BD81:DK81)</f>
        <v>6.5302194598969344E+16</v>
      </c>
      <c r="DM81" s="319">
        <f t="shared" ref="DM81:DM82" si="211">SUM(BE81:DL81)</f>
        <v>1.3060438919793869E+17</v>
      </c>
      <c r="DN81" s="342">
        <f t="shared" ref="DN81:DN82" si="212">SUM(BF81:DM81)</f>
        <v>2.6120877839587738E+17</v>
      </c>
      <c r="DO81" s="319">
        <f t="shared" ref="DO81:DO82" si="213">SUM(BG81:DN81)</f>
        <v>5.2241755679175475E+17</v>
      </c>
      <c r="DP81" s="342">
        <f t="shared" ref="DP81:DP82" si="214">SUM(BH81:DO81)</f>
        <v>1.0448351135835095E+18</v>
      </c>
      <c r="DQ81" s="319">
        <f t="shared" ref="DQ81:DQ82" si="215">SUM(BI81:DP81)</f>
        <v>2.089670227167019E+18</v>
      </c>
      <c r="DR81" s="342">
        <f t="shared" ref="DR81:DR82" si="216">SUM(BJ81:DQ81)</f>
        <v>4.179340454334038E+18</v>
      </c>
      <c r="DS81" s="319">
        <f t="shared" ref="DS81:DS82" si="217">SUM(BK81:DR81)</f>
        <v>8.358680908668076E+18</v>
      </c>
      <c r="DT81" s="342">
        <f t="shared" ref="DT81:DT82" si="218">SUM(BL81:DS81)</f>
        <v>1.6717361817336152E+19</v>
      </c>
      <c r="DU81" s="319">
        <f t="shared" ref="DU81:DU82" si="219">SUM(BM81:DT81)</f>
        <v>3.3434723634672304E+19</v>
      </c>
      <c r="DV81" s="342">
        <f t="shared" ref="DV81:DV82" si="220">SUM(BN81:DU81)</f>
        <v>6.6869447269344608E+19</v>
      </c>
      <c r="DW81" s="319">
        <f t="shared" ref="DW81:DW82" si="221">SUM(BO81:DV81)</f>
        <v>1.3373889453868922E+20</v>
      </c>
      <c r="DX81" s="342">
        <f t="shared" ref="DX81:DX82" si="222">SUM(BP81:DW81)</f>
        <v>2.6747778907737843E+20</v>
      </c>
      <c r="DY81" s="319">
        <f t="shared" ref="DY81:DY82" si="223">SUM(BQ81:DX81)</f>
        <v>5.3495557815475687E+20</v>
      </c>
      <c r="DZ81" s="342">
        <f t="shared" ref="DZ81:DZ82" si="224">SUM(BR81:DY81)</f>
        <v>1.0699111563095137E+21</v>
      </c>
      <c r="EA81" s="319">
        <f t="shared" ref="EA81:EA82" si="225">SUM(BS81:DZ81)</f>
        <v>2.1398223126190275E+21</v>
      </c>
      <c r="EB81" s="342">
        <f t="shared" ref="EB81:EB82" si="226">SUM(BT81:EA81)</f>
        <v>4.2796446252380549E+21</v>
      </c>
      <c r="EC81" s="319">
        <f t="shared" ref="EC81:EC82" si="227">SUM(BU81:EB81)</f>
        <v>8.5592892504761099E+21</v>
      </c>
      <c r="ED81" s="392">
        <f t="shared" ref="ED81:ED82" si="228">SUM(BV81:EC81)</f>
        <v>1.711857850095222E+22</v>
      </c>
      <c r="EE81" s="8"/>
    </row>
    <row r="82" spans="2:135" ht="18" customHeight="1" thickBot="1" x14ac:dyDescent="0.3">
      <c r="B82" s="628"/>
      <c r="C82" s="633"/>
      <c r="D82" s="320" t="s">
        <v>137</v>
      </c>
      <c r="E82" s="321">
        <f>E86+E99+E112+E126</f>
        <v>185000000</v>
      </c>
      <c r="F82" s="343">
        <f t="shared" ref="F82:BL82" si="229">F86+F99+F112+F126</f>
        <v>220000000</v>
      </c>
      <c r="G82" s="321">
        <f t="shared" si="229"/>
        <v>140000000</v>
      </c>
      <c r="H82" s="343">
        <f t="shared" si="229"/>
        <v>130000000</v>
      </c>
      <c r="I82" s="321">
        <f t="shared" si="229"/>
        <v>206400000</v>
      </c>
      <c r="J82" s="343">
        <f t="shared" si="229"/>
        <v>160000000</v>
      </c>
      <c r="K82" s="321">
        <f t="shared" si="229"/>
        <v>170000000</v>
      </c>
      <c r="L82" s="343">
        <f t="shared" si="229"/>
        <v>0</v>
      </c>
      <c r="M82" s="321">
        <f t="shared" si="229"/>
        <v>190000000</v>
      </c>
      <c r="N82" s="343">
        <f t="shared" si="229"/>
        <v>200000000</v>
      </c>
      <c r="O82" s="321">
        <f t="shared" si="229"/>
        <v>230000000</v>
      </c>
      <c r="P82" s="343">
        <f t="shared" si="229"/>
        <v>0</v>
      </c>
      <c r="Q82" s="321">
        <f t="shared" si="229"/>
        <v>190000000</v>
      </c>
      <c r="R82" s="343">
        <f t="shared" si="229"/>
        <v>0</v>
      </c>
      <c r="S82" s="321">
        <f t="shared" si="229"/>
        <v>0</v>
      </c>
      <c r="T82" s="343">
        <f t="shared" si="229"/>
        <v>190000000</v>
      </c>
      <c r="U82" s="321">
        <f t="shared" si="229"/>
        <v>175000000</v>
      </c>
      <c r="V82" s="343">
        <f t="shared" si="229"/>
        <v>170000000</v>
      </c>
      <c r="W82" s="321">
        <f t="shared" si="229"/>
        <v>140000000</v>
      </c>
      <c r="X82" s="343">
        <f t="shared" si="229"/>
        <v>210000000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2906400000</v>
      </c>
      <c r="BN82" s="343">
        <f t="shared" si="160"/>
        <v>5627800000</v>
      </c>
      <c r="BO82" s="321">
        <f t="shared" si="161"/>
        <v>11035600000</v>
      </c>
      <c r="BP82" s="343">
        <f t="shared" si="162"/>
        <v>21931200000</v>
      </c>
      <c r="BQ82" s="321">
        <f t="shared" si="163"/>
        <v>43732400000</v>
      </c>
      <c r="BR82" s="343">
        <f t="shared" si="164"/>
        <v>87258400000</v>
      </c>
      <c r="BS82" s="321">
        <f t="shared" si="165"/>
        <v>174356800000</v>
      </c>
      <c r="BT82" s="343">
        <f t="shared" si="166"/>
        <v>348543600000</v>
      </c>
      <c r="BU82" s="321">
        <f t="shared" si="167"/>
        <v>697087200000</v>
      </c>
      <c r="BV82" s="343">
        <f t="shared" si="168"/>
        <v>1393984400000</v>
      </c>
      <c r="BW82" s="321">
        <f t="shared" si="169"/>
        <v>2787768800000</v>
      </c>
      <c r="BX82" s="343">
        <f t="shared" si="170"/>
        <v>5575307600000</v>
      </c>
      <c r="BY82" s="321">
        <f t="shared" si="171"/>
        <v>11150615200000</v>
      </c>
      <c r="BZ82" s="343">
        <f t="shared" si="172"/>
        <v>22301040400000</v>
      </c>
      <c r="CA82" s="321">
        <f t="shared" si="173"/>
        <v>44602080800000</v>
      </c>
      <c r="CB82" s="343">
        <f t="shared" si="174"/>
        <v>89204161600000</v>
      </c>
      <c r="CC82" s="321">
        <f t="shared" si="175"/>
        <v>178408133200000</v>
      </c>
      <c r="CD82" s="343">
        <f t="shared" si="176"/>
        <v>356816091400000</v>
      </c>
      <c r="CE82" s="321">
        <f t="shared" si="177"/>
        <v>713632012800000</v>
      </c>
      <c r="CF82" s="343">
        <f t="shared" si="178"/>
        <v>1427263885600000</v>
      </c>
      <c r="CG82" s="321">
        <f t="shared" si="179"/>
        <v>2854527561200000</v>
      </c>
      <c r="CH82" s="343">
        <f t="shared" si="180"/>
        <v>5709055122400000</v>
      </c>
      <c r="CI82" s="321">
        <f t="shared" si="181"/>
        <v>1.14181102448E+16</v>
      </c>
      <c r="CJ82" s="343">
        <f t="shared" si="182"/>
        <v>2.28362204896E+16</v>
      </c>
      <c r="CK82" s="321">
        <f t="shared" si="183"/>
        <v>4.56724409792E+16</v>
      </c>
      <c r="CL82" s="343">
        <f t="shared" si="184"/>
        <v>9.13448819584E+16</v>
      </c>
      <c r="CM82" s="321">
        <f t="shared" si="185"/>
        <v>1.826897639168E+17</v>
      </c>
      <c r="CN82" s="343">
        <f t="shared" si="186"/>
        <v>3.653795278336E+17</v>
      </c>
      <c r="CO82" s="321">
        <f t="shared" si="187"/>
        <v>7.307590556672E+17</v>
      </c>
      <c r="CP82" s="343">
        <f t="shared" si="188"/>
        <v>1.4615181113344E+18</v>
      </c>
      <c r="CQ82" s="321">
        <f t="shared" si="189"/>
        <v>2.9230362226688E+18</v>
      </c>
      <c r="CR82" s="343">
        <f t="shared" si="190"/>
        <v>5.8460724453376E+18</v>
      </c>
      <c r="CS82" s="321">
        <f t="shared" si="191"/>
        <v>1.16921448906752E+19</v>
      </c>
      <c r="CT82" s="343">
        <f t="shared" si="192"/>
        <v>2.33842897813504E+19</v>
      </c>
      <c r="CU82" s="321">
        <f t="shared" si="193"/>
        <v>4.67685795627008E+19</v>
      </c>
      <c r="CV82" s="343">
        <f t="shared" si="194"/>
        <v>9.35371591254016E+19</v>
      </c>
      <c r="CW82" s="321">
        <f t="shared" si="195"/>
        <v>1.870743182508032E+20</v>
      </c>
      <c r="CX82" s="343">
        <f t="shared" si="196"/>
        <v>3.741486365016064E+20</v>
      </c>
      <c r="CY82" s="321">
        <f t="shared" si="197"/>
        <v>7.482972730032128E+20</v>
      </c>
      <c r="CZ82" s="343">
        <f t="shared" si="198"/>
        <v>1.4965945460064256E+21</v>
      </c>
      <c r="DA82" s="321">
        <f t="shared" si="199"/>
        <v>2.9931890920128512E+21</v>
      </c>
      <c r="DB82" s="343">
        <f t="shared" si="200"/>
        <v>5.9863781840257024E+21</v>
      </c>
      <c r="DC82" s="321">
        <f t="shared" si="201"/>
        <v>1.1972756368051405E+22</v>
      </c>
      <c r="DD82" s="343">
        <f t="shared" si="202"/>
        <v>2.394551273610281E+22</v>
      </c>
      <c r="DE82" s="321">
        <f t="shared" si="203"/>
        <v>4.7891025472205619E+22</v>
      </c>
      <c r="DF82" s="343">
        <f t="shared" si="204"/>
        <v>9.5782050944411238E+22</v>
      </c>
      <c r="DG82" s="321">
        <f t="shared" si="205"/>
        <v>1.9156410188882248E+23</v>
      </c>
      <c r="DH82" s="343">
        <f t="shared" si="206"/>
        <v>3.8312820377764495E+23</v>
      </c>
      <c r="DI82" s="321">
        <f t="shared" si="207"/>
        <v>7.6625640755528991E+23</v>
      </c>
      <c r="DJ82" s="343">
        <f t="shared" si="208"/>
        <v>1.5325128151105798E+24</v>
      </c>
      <c r="DK82" s="321">
        <f t="shared" si="209"/>
        <v>3.0650256302211596E+24</v>
      </c>
      <c r="DL82" s="343">
        <f t="shared" si="210"/>
        <v>6.1300512604423193E+24</v>
      </c>
      <c r="DM82" s="321">
        <f t="shared" si="211"/>
        <v>1.2260102520884639E+25</v>
      </c>
      <c r="DN82" s="343">
        <f t="shared" si="212"/>
        <v>2.4520205041769277E+25</v>
      </c>
      <c r="DO82" s="321">
        <f t="shared" si="213"/>
        <v>4.9040410083538554E+25</v>
      </c>
      <c r="DP82" s="343">
        <f t="shared" si="214"/>
        <v>9.8080820167077108E+25</v>
      </c>
      <c r="DQ82" s="321">
        <f t="shared" si="215"/>
        <v>1.9616164033415422E+26</v>
      </c>
      <c r="DR82" s="343">
        <f t="shared" si="216"/>
        <v>3.9232328066830843E+26</v>
      </c>
      <c r="DS82" s="321">
        <f t="shared" si="217"/>
        <v>7.8464656133661686E+26</v>
      </c>
      <c r="DT82" s="343">
        <f t="shared" si="218"/>
        <v>1.5692931226732337E+27</v>
      </c>
      <c r="DU82" s="321">
        <f t="shared" si="219"/>
        <v>3.1385862453464675E+27</v>
      </c>
      <c r="DV82" s="343">
        <f t="shared" si="220"/>
        <v>6.2771724906929349E+27</v>
      </c>
      <c r="DW82" s="321">
        <f t="shared" si="221"/>
        <v>1.255434498138587E+28</v>
      </c>
      <c r="DX82" s="343">
        <f t="shared" si="222"/>
        <v>2.510868996277174E+28</v>
      </c>
      <c r="DY82" s="321">
        <f t="shared" si="223"/>
        <v>5.0217379925543479E+28</v>
      </c>
      <c r="DZ82" s="343">
        <f t="shared" si="224"/>
        <v>1.0043475985108696E+29</v>
      </c>
      <c r="EA82" s="321">
        <f t="shared" si="225"/>
        <v>2.0086951970217392E+29</v>
      </c>
      <c r="EB82" s="343">
        <f t="shared" si="226"/>
        <v>4.0173903940434783E+29</v>
      </c>
      <c r="EC82" s="321">
        <f t="shared" si="227"/>
        <v>8.0347807880869567E+29</v>
      </c>
      <c r="ED82" s="393">
        <f t="shared" si="228"/>
        <v>1.6069561576173913E+30</v>
      </c>
      <c r="EE82" s="8"/>
    </row>
    <row r="83" spans="2:135" ht="18" customHeight="1" x14ac:dyDescent="0.25">
      <c r="B83" s="628"/>
      <c r="C83" s="633"/>
      <c r="D83" s="97" t="s">
        <v>291</v>
      </c>
      <c r="E83" s="297" t="s">
        <v>632</v>
      </c>
      <c r="F83" s="344" t="s">
        <v>632</v>
      </c>
      <c r="G83" s="297" t="s">
        <v>632</v>
      </c>
      <c r="H83" s="344" t="s">
        <v>632</v>
      </c>
      <c r="I83" s="297" t="s">
        <v>632</v>
      </c>
      <c r="J83" s="344" t="s">
        <v>632</v>
      </c>
      <c r="K83" s="297" t="s">
        <v>632</v>
      </c>
      <c r="L83" s="344"/>
      <c r="M83" s="297" t="s">
        <v>632</v>
      </c>
      <c r="N83" s="344" t="s">
        <v>633</v>
      </c>
      <c r="O83" s="297" t="s">
        <v>633</v>
      </c>
      <c r="P83" s="344" t="s">
        <v>634</v>
      </c>
      <c r="Q83" s="297" t="s">
        <v>634</v>
      </c>
      <c r="R83" s="344" t="s">
        <v>634</v>
      </c>
      <c r="S83" s="297" t="s">
        <v>634</v>
      </c>
      <c r="T83" s="344" t="s">
        <v>635</v>
      </c>
      <c r="U83" s="297" t="s">
        <v>635</v>
      </c>
      <c r="V83" s="344" t="s">
        <v>636</v>
      </c>
      <c r="W83" s="297" t="s">
        <v>636</v>
      </c>
      <c r="X83" s="344" t="s">
        <v>636</v>
      </c>
      <c r="Y83" s="297"/>
      <c r="Z83" s="344" t="s">
        <v>637</v>
      </c>
      <c r="AA83" s="297" t="s">
        <v>638</v>
      </c>
      <c r="AB83" s="344" t="s">
        <v>637</v>
      </c>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28"/>
      <c r="C84" s="633"/>
      <c r="D84" s="26" t="s">
        <v>292</v>
      </c>
      <c r="E84" s="296">
        <v>79</v>
      </c>
      <c r="F84" s="345">
        <v>81</v>
      </c>
      <c r="G84" s="296">
        <v>68</v>
      </c>
      <c r="H84" s="345"/>
      <c r="I84" s="296"/>
      <c r="J84" s="345">
        <v>76</v>
      </c>
      <c r="K84" s="296">
        <v>69</v>
      </c>
      <c r="L84" s="345"/>
      <c r="M84" s="296">
        <v>77</v>
      </c>
      <c r="N84" s="345"/>
      <c r="O84" s="296"/>
      <c r="P84" s="345">
        <v>73</v>
      </c>
      <c r="Q84" s="296">
        <v>82</v>
      </c>
      <c r="R84" s="345">
        <v>79</v>
      </c>
      <c r="S84" s="296">
        <v>81</v>
      </c>
      <c r="T84" s="345">
        <v>71</v>
      </c>
      <c r="U84" s="296">
        <v>87</v>
      </c>
      <c r="V84" s="345"/>
      <c r="W84" s="296">
        <v>84</v>
      </c>
      <c r="X84" s="345">
        <v>83</v>
      </c>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28"/>
      <c r="C85" s="633"/>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28"/>
      <c r="C86" s="633"/>
      <c r="D86" s="26" t="s">
        <v>35</v>
      </c>
      <c r="E86" s="284">
        <v>185000000</v>
      </c>
      <c r="F86" s="346">
        <v>220000000</v>
      </c>
      <c r="G86" s="284">
        <v>140000000</v>
      </c>
      <c r="H86" s="346">
        <v>130000000</v>
      </c>
      <c r="I86" s="284">
        <v>206400000</v>
      </c>
      <c r="J86" s="346">
        <v>160000000</v>
      </c>
      <c r="K86" s="284">
        <v>170000000</v>
      </c>
      <c r="L86" s="346">
        <v>0</v>
      </c>
      <c r="M86" s="284">
        <v>190000000</v>
      </c>
      <c r="N86" s="346">
        <v>200000000</v>
      </c>
      <c r="O86" s="284">
        <v>230000000</v>
      </c>
      <c r="P86" s="346">
        <v>0</v>
      </c>
      <c r="Q86" s="284">
        <v>190000000</v>
      </c>
      <c r="R86" s="346">
        <v>0</v>
      </c>
      <c r="S86" s="284">
        <v>0</v>
      </c>
      <c r="T86" s="346">
        <v>190000000</v>
      </c>
      <c r="U86" s="284">
        <v>175000000</v>
      </c>
      <c r="V86" s="346">
        <v>170000000</v>
      </c>
      <c r="W86" s="284">
        <v>140000000</v>
      </c>
      <c r="X86" s="346">
        <v>210000000</v>
      </c>
      <c r="Y86" s="284">
        <v>0</v>
      </c>
      <c r="Z86" s="346">
        <v>0</v>
      </c>
      <c r="AA86" s="284">
        <v>0</v>
      </c>
      <c r="AB86" s="346">
        <v>0</v>
      </c>
      <c r="AC86" s="284">
        <v>0</v>
      </c>
      <c r="AD86" s="346">
        <v>0</v>
      </c>
      <c r="AE86" s="284">
        <v>0</v>
      </c>
      <c r="AF86" s="346">
        <v>0</v>
      </c>
      <c r="AG86" s="284">
        <v>0</v>
      </c>
      <c r="AH86" s="346">
        <v>0</v>
      </c>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28"/>
      <c r="C87" s="633"/>
      <c r="D87" s="26" t="s">
        <v>139</v>
      </c>
      <c r="E87" s="284"/>
      <c r="F87" s="346"/>
      <c r="G87" s="284"/>
      <c r="H87" s="346"/>
      <c r="I87" s="284"/>
      <c r="J87" s="346"/>
      <c r="K87" s="284"/>
      <c r="L87" s="346"/>
      <c r="M87" s="284"/>
      <c r="N87" s="346"/>
      <c r="O87" s="284"/>
      <c r="P87" s="346"/>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28"/>
      <c r="C88" s="633"/>
      <c r="D88" s="26" t="s">
        <v>140</v>
      </c>
      <c r="E88" s="284"/>
      <c r="F88" s="346"/>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28"/>
      <c r="C89" s="633"/>
      <c r="D89" s="26" t="s">
        <v>141</v>
      </c>
      <c r="E89" s="284">
        <v>18</v>
      </c>
      <c r="F89" s="284">
        <v>18</v>
      </c>
      <c r="G89" s="284">
        <v>18</v>
      </c>
      <c r="H89" s="284">
        <v>18</v>
      </c>
      <c r="I89" s="284">
        <v>21</v>
      </c>
      <c r="J89" s="346">
        <v>18</v>
      </c>
      <c r="K89" s="346">
        <v>18</v>
      </c>
      <c r="L89" s="346"/>
      <c r="M89" s="284">
        <v>18</v>
      </c>
      <c r="N89" s="346">
        <v>21</v>
      </c>
      <c r="O89" s="284">
        <v>21</v>
      </c>
      <c r="P89" s="346"/>
      <c r="Q89" s="284">
        <v>18</v>
      </c>
      <c r="R89" s="346"/>
      <c r="S89" s="284"/>
      <c r="T89" s="346">
        <v>21</v>
      </c>
      <c r="U89" s="346">
        <v>21</v>
      </c>
      <c r="V89" s="346">
        <v>21</v>
      </c>
      <c r="W89" s="346">
        <v>21</v>
      </c>
      <c r="X89" s="346">
        <v>21</v>
      </c>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28"/>
      <c r="C90" s="633"/>
      <c r="D90" s="26" t="s">
        <v>142</v>
      </c>
      <c r="E90" s="284">
        <v>0.22</v>
      </c>
      <c r="F90" s="346">
        <v>0.22</v>
      </c>
      <c r="G90" s="284">
        <v>0.22</v>
      </c>
      <c r="H90" s="346">
        <v>0.2</v>
      </c>
      <c r="I90" s="284">
        <v>0.2</v>
      </c>
      <c r="J90" s="346">
        <v>0.22</v>
      </c>
      <c r="K90" s="284">
        <v>0.22</v>
      </c>
      <c r="L90" s="346">
        <v>0</v>
      </c>
      <c r="M90" s="284">
        <v>0.22</v>
      </c>
      <c r="N90" s="346">
        <v>0.22</v>
      </c>
      <c r="O90" s="284">
        <v>0.22</v>
      </c>
      <c r="P90" s="346">
        <v>0.22</v>
      </c>
      <c r="Q90" s="284">
        <v>0.22</v>
      </c>
      <c r="R90" s="346"/>
      <c r="S90" s="284">
        <v>0.22</v>
      </c>
      <c r="T90" s="346">
        <v>0.22</v>
      </c>
      <c r="U90" s="284">
        <v>0.22</v>
      </c>
      <c r="V90" s="346">
        <v>0.22</v>
      </c>
      <c r="W90" s="284">
        <v>0.22</v>
      </c>
      <c r="X90" s="346">
        <v>0.22</v>
      </c>
      <c r="Y90" s="284">
        <v>0.22</v>
      </c>
      <c r="Z90" s="346">
        <v>0.24</v>
      </c>
      <c r="AA90" s="284">
        <v>0.24</v>
      </c>
      <c r="AB90" s="346">
        <v>0.24</v>
      </c>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28"/>
      <c r="C91" s="633"/>
      <c r="D91" s="26" t="s">
        <v>41</v>
      </c>
      <c r="E91" s="284">
        <v>13</v>
      </c>
      <c r="F91" s="346">
        <v>17</v>
      </c>
      <c r="G91" s="284">
        <v>12</v>
      </c>
      <c r="H91" s="346">
        <v>10</v>
      </c>
      <c r="I91" s="284">
        <v>12</v>
      </c>
      <c r="J91" s="346">
        <v>10</v>
      </c>
      <c r="K91" s="284">
        <v>13</v>
      </c>
      <c r="L91" s="346"/>
      <c r="M91" s="284">
        <v>14</v>
      </c>
      <c r="N91" s="346">
        <v>14</v>
      </c>
      <c r="O91" s="284">
        <v>14</v>
      </c>
      <c r="P91" s="346"/>
      <c r="Q91" s="284">
        <v>15</v>
      </c>
      <c r="R91" s="346"/>
      <c r="S91" s="284"/>
      <c r="T91" s="346">
        <v>15</v>
      </c>
      <c r="U91" s="284">
        <v>15</v>
      </c>
      <c r="V91" s="346">
        <v>14</v>
      </c>
      <c r="W91" s="284">
        <v>9</v>
      </c>
      <c r="X91" s="346">
        <v>16</v>
      </c>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28"/>
      <c r="C92" s="633"/>
      <c r="D92" s="26" t="s">
        <v>143</v>
      </c>
      <c r="E92" s="284">
        <v>7400000</v>
      </c>
      <c r="F92" s="346">
        <v>8800000</v>
      </c>
      <c r="G92" s="284">
        <v>5600000</v>
      </c>
      <c r="H92" s="346">
        <v>2600000</v>
      </c>
      <c r="I92" s="284">
        <v>2064000</v>
      </c>
      <c r="J92" s="346">
        <v>6390000</v>
      </c>
      <c r="K92" s="284">
        <v>6720000</v>
      </c>
      <c r="L92" s="346"/>
      <c r="M92" s="284">
        <v>7600000</v>
      </c>
      <c r="N92" s="346">
        <v>2000000</v>
      </c>
      <c r="O92" s="284">
        <v>2300000</v>
      </c>
      <c r="P92" s="346"/>
      <c r="Q92" s="284">
        <v>7600000</v>
      </c>
      <c r="R92" s="346"/>
      <c r="S92" s="284"/>
      <c r="T92" s="346">
        <v>1900000</v>
      </c>
      <c r="U92" s="284">
        <v>1750000</v>
      </c>
      <c r="V92" s="346">
        <v>1700000</v>
      </c>
      <c r="W92" s="284">
        <v>1400000</v>
      </c>
      <c r="X92" s="346">
        <v>2100000</v>
      </c>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28"/>
      <c r="C93" s="633"/>
      <c r="D93" s="26" t="s">
        <v>144</v>
      </c>
      <c r="E93" s="284">
        <v>12000000</v>
      </c>
      <c r="F93" s="346">
        <v>10000000</v>
      </c>
      <c r="G93" s="284">
        <v>11600000</v>
      </c>
      <c r="H93" s="346">
        <v>10000000</v>
      </c>
      <c r="I93" s="284">
        <v>1000000</v>
      </c>
      <c r="J93" s="346">
        <v>10000000</v>
      </c>
      <c r="K93" s="284">
        <v>13000000</v>
      </c>
      <c r="L93" s="346"/>
      <c r="M93" s="284">
        <v>13500000</v>
      </c>
      <c r="N93" s="346">
        <v>14000000</v>
      </c>
      <c r="O93" s="284">
        <v>15000000</v>
      </c>
      <c r="P93" s="346"/>
      <c r="Q93" s="284">
        <v>12660000</v>
      </c>
      <c r="R93" s="346"/>
      <c r="S93" s="284"/>
      <c r="T93" s="346">
        <v>9600000</v>
      </c>
      <c r="U93" s="284">
        <v>10000000</v>
      </c>
      <c r="V93" s="346">
        <v>10000000</v>
      </c>
      <c r="W93" s="284">
        <v>10000000</v>
      </c>
      <c r="X93" s="346">
        <v>10000000</v>
      </c>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28"/>
      <c r="C94" s="633"/>
      <c r="D94" s="26" t="s">
        <v>145</v>
      </c>
      <c r="E94" s="298">
        <v>52500000</v>
      </c>
      <c r="F94" s="347">
        <v>18000000</v>
      </c>
      <c r="G94" s="298">
        <v>11700000</v>
      </c>
      <c r="H94" s="347">
        <v>15000000</v>
      </c>
      <c r="I94" s="298">
        <v>40000000</v>
      </c>
      <c r="J94" s="347">
        <v>20000000</v>
      </c>
      <c r="K94" s="298">
        <v>17000000</v>
      </c>
      <c r="L94" s="347"/>
      <c r="M94" s="298">
        <v>14500000</v>
      </c>
      <c r="N94" s="347">
        <v>15400000</v>
      </c>
      <c r="O94" s="298">
        <v>20000000</v>
      </c>
      <c r="P94" s="347"/>
      <c r="Q94" s="298">
        <v>12660000</v>
      </c>
      <c r="R94" s="347"/>
      <c r="S94" s="298"/>
      <c r="T94" s="347">
        <v>15000000</v>
      </c>
      <c r="U94" s="298">
        <v>35000000</v>
      </c>
      <c r="V94" s="347">
        <v>30000000</v>
      </c>
      <c r="W94" s="298">
        <v>20000000</v>
      </c>
      <c r="X94" s="347">
        <v>16000000</v>
      </c>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28"/>
      <c r="C95" s="633"/>
      <c r="D95" s="33" t="s">
        <v>146</v>
      </c>
      <c r="E95" s="299">
        <f>E86/E91</f>
        <v>14230769.23076923</v>
      </c>
      <c r="F95" s="348">
        <f t="shared" ref="F95:BM95" si="230">F86/F91</f>
        <v>12941176.470588235</v>
      </c>
      <c r="G95" s="299">
        <f t="shared" si="230"/>
        <v>11666666.666666666</v>
      </c>
      <c r="H95" s="348">
        <f t="shared" si="230"/>
        <v>13000000</v>
      </c>
      <c r="I95" s="299">
        <f t="shared" si="230"/>
        <v>17200000</v>
      </c>
      <c r="J95" s="348">
        <f t="shared" si="230"/>
        <v>16000000</v>
      </c>
      <c r="K95" s="299">
        <f t="shared" si="230"/>
        <v>13076923.076923076</v>
      </c>
      <c r="L95" s="348" t="e">
        <f t="shared" si="230"/>
        <v>#DIV/0!</v>
      </c>
      <c r="M95" s="299">
        <f t="shared" si="230"/>
        <v>13571428.571428571</v>
      </c>
      <c r="N95" s="348">
        <f t="shared" si="230"/>
        <v>14285714.285714285</v>
      </c>
      <c r="O95" s="299">
        <f t="shared" si="230"/>
        <v>16428571.428571429</v>
      </c>
      <c r="P95" s="348" t="e">
        <f t="shared" si="230"/>
        <v>#DIV/0!</v>
      </c>
      <c r="Q95" s="299">
        <f t="shared" si="230"/>
        <v>12666666.666666666</v>
      </c>
      <c r="R95" s="348" t="e">
        <f t="shared" si="230"/>
        <v>#DIV/0!</v>
      </c>
      <c r="S95" s="299" t="e">
        <f t="shared" si="230"/>
        <v>#DIV/0!</v>
      </c>
      <c r="T95" s="348">
        <f t="shared" si="230"/>
        <v>12666666.666666666</v>
      </c>
      <c r="U95" s="299">
        <f t="shared" si="230"/>
        <v>11666666.666666666</v>
      </c>
      <c r="V95" s="348">
        <f t="shared" si="230"/>
        <v>12142857.142857144</v>
      </c>
      <c r="W95" s="299">
        <f t="shared" si="230"/>
        <v>15555555.555555556</v>
      </c>
      <c r="X95" s="348">
        <f t="shared" si="230"/>
        <v>13125000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28"/>
      <c r="C96" s="63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28"/>
      <c r="C97" s="63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28"/>
      <c r="C98" s="633"/>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28"/>
      <c r="C99" s="633"/>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28"/>
      <c r="C100" s="633"/>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28"/>
      <c r="C101" s="633"/>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28"/>
      <c r="C102" s="633"/>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28"/>
      <c r="C103" s="633"/>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28"/>
      <c r="C104" s="633"/>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28"/>
      <c r="C105" s="63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28"/>
      <c r="C106" s="633"/>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28"/>
      <c r="C107" s="633"/>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28"/>
      <c r="C108" s="633"/>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28"/>
      <c r="C109" s="63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28"/>
      <c r="C110" s="63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28"/>
      <c r="C111" s="63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28"/>
      <c r="C112" s="63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28"/>
      <c r="C113" s="63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28"/>
      <c r="C114" s="63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28"/>
      <c r="C115" s="63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28"/>
      <c r="C116" s="63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28"/>
      <c r="C117" s="63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28"/>
      <c r="C118" s="63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28"/>
      <c r="C119" s="63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28"/>
      <c r="C120" s="63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28"/>
      <c r="C121" s="63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28"/>
      <c r="C122" s="63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28"/>
      <c r="C123" s="63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28"/>
      <c r="C124" s="63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28"/>
      <c r="C125" s="63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28"/>
      <c r="C126" s="63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28"/>
      <c r="C127" s="63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28"/>
      <c r="C128" s="63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28"/>
      <c r="C129" s="63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0"/>
      <c r="C130" s="63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35" t="s">
        <v>170</v>
      </c>
      <c r="C131" s="636"/>
      <c r="D131" s="97" t="s">
        <v>171</v>
      </c>
      <c r="E131" s="108">
        <f t="shared" ref="E131:AJ131" si="236">E67+E82</f>
        <v>339650000</v>
      </c>
      <c r="F131" s="363">
        <f t="shared" si="236"/>
        <v>400000000</v>
      </c>
      <c r="G131" s="108">
        <f t="shared" si="236"/>
        <v>291025000</v>
      </c>
      <c r="H131" s="363">
        <f t="shared" si="236"/>
        <v>321525000</v>
      </c>
      <c r="I131" s="108">
        <f t="shared" si="236"/>
        <v>558400000</v>
      </c>
      <c r="J131" s="363">
        <f t="shared" si="236"/>
        <v>291400000</v>
      </c>
      <c r="K131" s="108">
        <f t="shared" si="236"/>
        <v>260205000</v>
      </c>
      <c r="L131" s="363">
        <f t="shared" si="236"/>
        <v>0</v>
      </c>
      <c r="M131" s="108">
        <f t="shared" si="236"/>
        <v>366600000</v>
      </c>
      <c r="N131" s="363">
        <f t="shared" si="236"/>
        <v>287995000</v>
      </c>
      <c r="O131" s="108">
        <f t="shared" si="236"/>
        <v>335590000</v>
      </c>
      <c r="P131" s="363">
        <f t="shared" si="236"/>
        <v>177500000</v>
      </c>
      <c r="Q131" s="108">
        <f t="shared" si="236"/>
        <v>366000000</v>
      </c>
      <c r="R131" s="363">
        <f t="shared" si="236"/>
        <v>0</v>
      </c>
      <c r="S131" s="108">
        <f t="shared" si="236"/>
        <v>241800000</v>
      </c>
      <c r="T131" s="363">
        <f t="shared" si="236"/>
        <v>328900000</v>
      </c>
      <c r="U131" s="108">
        <f t="shared" si="236"/>
        <v>328400000</v>
      </c>
      <c r="V131" s="363">
        <f t="shared" si="236"/>
        <v>289900000</v>
      </c>
      <c r="W131" s="108">
        <f t="shared" si="236"/>
        <v>160550000</v>
      </c>
      <c r="X131" s="363">
        <f t="shared" si="236"/>
        <v>313000000</v>
      </c>
      <c r="Y131" s="108">
        <f t="shared" si="236"/>
        <v>82000000</v>
      </c>
      <c r="Z131" s="363">
        <f t="shared" si="236"/>
        <v>102000000</v>
      </c>
      <c r="AA131" s="108">
        <f t="shared" si="236"/>
        <v>120300000</v>
      </c>
      <c r="AB131" s="363">
        <f t="shared" si="236"/>
        <v>130000000</v>
      </c>
      <c r="AC131" s="108">
        <f t="shared" si="236"/>
        <v>0</v>
      </c>
      <c r="AD131" s="363">
        <f t="shared" si="236"/>
        <v>0</v>
      </c>
      <c r="AE131" s="108">
        <f t="shared" si="236"/>
        <v>0</v>
      </c>
      <c r="AF131" s="363">
        <f t="shared" si="236"/>
        <v>0</v>
      </c>
      <c r="AG131" s="108">
        <f t="shared" si="236"/>
        <v>5000000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2906400000</v>
      </c>
      <c r="BN131" s="363">
        <f t="shared" si="237"/>
        <v>5627800000</v>
      </c>
      <c r="BO131" s="108">
        <f t="shared" si="237"/>
        <v>11035600000</v>
      </c>
      <c r="BP131" s="363">
        <f t="shared" si="237"/>
        <v>21931200000</v>
      </c>
      <c r="BQ131" s="108">
        <f t="shared" ref="BQ131:CV131" si="238">BQ67+BQ82</f>
        <v>43732400000</v>
      </c>
      <c r="BR131" s="363">
        <f t="shared" si="238"/>
        <v>87258400000</v>
      </c>
      <c r="BS131" s="108">
        <f t="shared" si="238"/>
        <v>174356800000</v>
      </c>
      <c r="BT131" s="363">
        <f t="shared" si="238"/>
        <v>348543600000</v>
      </c>
      <c r="BU131" s="108">
        <f t="shared" si="238"/>
        <v>697087200000</v>
      </c>
      <c r="BV131" s="363">
        <f t="shared" si="238"/>
        <v>1393984400000</v>
      </c>
      <c r="BW131" s="108">
        <f t="shared" si="238"/>
        <v>2787768800000</v>
      </c>
      <c r="BX131" s="363">
        <f t="shared" si="238"/>
        <v>5575307600000</v>
      </c>
      <c r="BY131" s="108">
        <f t="shared" si="238"/>
        <v>11150615200000</v>
      </c>
      <c r="BZ131" s="363">
        <f t="shared" si="238"/>
        <v>22301040400000</v>
      </c>
      <c r="CA131" s="108">
        <f t="shared" si="238"/>
        <v>44602080800000</v>
      </c>
      <c r="CB131" s="363">
        <f t="shared" si="238"/>
        <v>89204161600000</v>
      </c>
      <c r="CC131" s="108">
        <f t="shared" si="238"/>
        <v>178408133200000</v>
      </c>
      <c r="CD131" s="363">
        <f t="shared" si="238"/>
        <v>356816091400000</v>
      </c>
      <c r="CE131" s="108">
        <f t="shared" si="238"/>
        <v>713632012800000</v>
      </c>
      <c r="CF131" s="363">
        <f t="shared" si="238"/>
        <v>1427263885600000</v>
      </c>
      <c r="CG131" s="108">
        <f t="shared" si="238"/>
        <v>2854527561200000</v>
      </c>
      <c r="CH131" s="363">
        <f t="shared" si="238"/>
        <v>5709055122400000</v>
      </c>
      <c r="CI131" s="108">
        <f t="shared" si="238"/>
        <v>1.14181102448E+16</v>
      </c>
      <c r="CJ131" s="363">
        <f t="shared" si="238"/>
        <v>2.28362204896E+16</v>
      </c>
      <c r="CK131" s="108">
        <f t="shared" si="238"/>
        <v>4.56724409792E+16</v>
      </c>
      <c r="CL131" s="363">
        <f t="shared" si="238"/>
        <v>9.13448819584E+16</v>
      </c>
      <c r="CM131" s="108">
        <f t="shared" si="238"/>
        <v>1.826897639168E+17</v>
      </c>
      <c r="CN131" s="363">
        <f t="shared" si="238"/>
        <v>3.653795278336E+17</v>
      </c>
      <c r="CO131" s="108">
        <f t="shared" si="238"/>
        <v>7.307590556672E+17</v>
      </c>
      <c r="CP131" s="363">
        <f t="shared" si="238"/>
        <v>1.4615181113344E+18</v>
      </c>
      <c r="CQ131" s="108">
        <f t="shared" si="238"/>
        <v>2.9230362226688E+18</v>
      </c>
      <c r="CR131" s="363">
        <f t="shared" si="238"/>
        <v>5.8460724453376E+18</v>
      </c>
      <c r="CS131" s="108">
        <f t="shared" si="238"/>
        <v>1.16921448906752E+19</v>
      </c>
      <c r="CT131" s="363">
        <f t="shared" si="238"/>
        <v>2.33842897813504E+19</v>
      </c>
      <c r="CU131" s="108">
        <f t="shared" si="238"/>
        <v>4.67685795627008E+19</v>
      </c>
      <c r="CV131" s="363">
        <f t="shared" si="238"/>
        <v>9.35371591254016E+19</v>
      </c>
      <c r="CW131" s="108">
        <f t="shared" ref="CW131:ED131" si="239">CW67+CW82</f>
        <v>1.870743182508032E+20</v>
      </c>
      <c r="CX131" s="363">
        <f t="shared" si="239"/>
        <v>3.741486365016064E+20</v>
      </c>
      <c r="CY131" s="108">
        <f t="shared" si="239"/>
        <v>7.482972730032128E+20</v>
      </c>
      <c r="CZ131" s="363">
        <f t="shared" si="239"/>
        <v>1.4965945460064256E+21</v>
      </c>
      <c r="DA131" s="108">
        <f t="shared" si="239"/>
        <v>2.9931890920128512E+21</v>
      </c>
      <c r="DB131" s="363">
        <f t="shared" si="239"/>
        <v>5.9863781840257024E+21</v>
      </c>
      <c r="DC131" s="108">
        <f t="shared" si="239"/>
        <v>1.1972756368051405E+22</v>
      </c>
      <c r="DD131" s="363">
        <f t="shared" si="239"/>
        <v>2.394551273610281E+22</v>
      </c>
      <c r="DE131" s="108">
        <f t="shared" si="239"/>
        <v>4.7891025472205619E+22</v>
      </c>
      <c r="DF131" s="363">
        <f t="shared" si="239"/>
        <v>9.5782050944411238E+22</v>
      </c>
      <c r="DG131" s="108">
        <f t="shared" si="239"/>
        <v>1.9156410188882248E+23</v>
      </c>
      <c r="DH131" s="363">
        <f t="shared" si="239"/>
        <v>3.8312820377764495E+23</v>
      </c>
      <c r="DI131" s="108">
        <f t="shared" si="239"/>
        <v>7.6625640755528991E+23</v>
      </c>
      <c r="DJ131" s="363">
        <f t="shared" si="239"/>
        <v>1.5325128151105798E+24</v>
      </c>
      <c r="DK131" s="108">
        <f t="shared" si="239"/>
        <v>3.0650256302211596E+24</v>
      </c>
      <c r="DL131" s="363">
        <f t="shared" si="239"/>
        <v>6.1300512604423193E+24</v>
      </c>
      <c r="DM131" s="108">
        <f t="shared" si="239"/>
        <v>1.2260102520884639E+25</v>
      </c>
      <c r="DN131" s="363">
        <f t="shared" si="239"/>
        <v>2.4520205041769277E+25</v>
      </c>
      <c r="DO131" s="108">
        <f t="shared" si="239"/>
        <v>4.9040410083538554E+25</v>
      </c>
      <c r="DP131" s="363">
        <f t="shared" si="239"/>
        <v>9.8080820167077108E+25</v>
      </c>
      <c r="DQ131" s="108">
        <f t="shared" si="239"/>
        <v>1.9616164033415422E+26</v>
      </c>
      <c r="DR131" s="363">
        <f t="shared" si="239"/>
        <v>3.9232328066830843E+26</v>
      </c>
      <c r="DS131" s="108">
        <f t="shared" si="239"/>
        <v>7.8464656133661686E+26</v>
      </c>
      <c r="DT131" s="363"/>
      <c r="DU131" s="108"/>
      <c r="DV131" s="363"/>
      <c r="DW131" s="108"/>
      <c r="DX131" s="363"/>
      <c r="DY131" s="108"/>
      <c r="DZ131" s="363"/>
      <c r="EA131" s="108"/>
      <c r="EB131" s="363"/>
      <c r="EC131" s="108"/>
      <c r="ED131" s="410">
        <f t="shared" si="239"/>
        <v>1.6069561576173913E+30</v>
      </c>
      <c r="EE131" s="8"/>
    </row>
    <row r="132" spans="2:135" ht="18" customHeight="1" x14ac:dyDescent="0.25">
      <c r="B132" s="637"/>
      <c r="C132" s="638"/>
      <c r="D132" s="26" t="s">
        <v>172</v>
      </c>
      <c r="E132" s="283">
        <f>E67/E62</f>
        <v>2.4456392820431723</v>
      </c>
      <c r="F132" s="364">
        <f t="shared" ref="F132:BM132" si="240">F67/F62</f>
        <v>2.8953336872074509</v>
      </c>
      <c r="G132" s="283">
        <f t="shared" si="240"/>
        <v>2.2431898523601581</v>
      </c>
      <c r="H132" s="364">
        <f t="shared" si="240"/>
        <v>2.5268213794221683</v>
      </c>
      <c r="I132" s="283">
        <f t="shared" si="240"/>
        <v>4.2191411863800701</v>
      </c>
      <c r="J132" s="364">
        <f t="shared" si="240"/>
        <v>2.2841249837034461</v>
      </c>
      <c r="K132" s="283">
        <f t="shared" si="240"/>
        <v>1.2019320453031312</v>
      </c>
      <c r="L132" s="364" t="e">
        <f t="shared" si="240"/>
        <v>#DIV/0!</v>
      </c>
      <c r="M132" s="283">
        <f t="shared" si="240"/>
        <v>3.635540184453228</v>
      </c>
      <c r="N132" s="364">
        <f t="shared" si="240"/>
        <v>1.7268820158568177</v>
      </c>
      <c r="O132" s="283">
        <f t="shared" si="240"/>
        <v>1.6076920734492524</v>
      </c>
      <c r="P132" s="364">
        <f t="shared" si="240"/>
        <v>2.9901308835036584</v>
      </c>
      <c r="Q132" s="283">
        <f t="shared" si="240"/>
        <v>2.802770921251692</v>
      </c>
      <c r="R132" s="364" t="e">
        <f t="shared" si="240"/>
        <v>#DIV/0!</v>
      </c>
      <c r="S132" s="283">
        <f t="shared" si="240"/>
        <v>3.768704416678434</v>
      </c>
      <c r="T132" s="364">
        <f t="shared" si="240"/>
        <v>2.4507161251880847</v>
      </c>
      <c r="U132" s="283">
        <f t="shared" si="240"/>
        <v>0.98973967717324152</v>
      </c>
      <c r="V132" s="364">
        <f t="shared" si="240"/>
        <v>2.5973210117637628</v>
      </c>
      <c r="W132" s="283">
        <f t="shared" si="240"/>
        <v>0.42418853043753962</v>
      </c>
      <c r="X132" s="364">
        <f t="shared" si="240"/>
        <v>2.3668911000298736</v>
      </c>
      <c r="Y132" s="283">
        <f t="shared" si="240"/>
        <v>2.4181158159518974</v>
      </c>
      <c r="Z132" s="364">
        <f t="shared" si="240"/>
        <v>2.7124052652572797</v>
      </c>
      <c r="AA132" s="283">
        <f t="shared" si="240"/>
        <v>2.7902122231242026</v>
      </c>
      <c r="AB132" s="364">
        <f t="shared" si="240"/>
        <v>2.6207035581090614</v>
      </c>
      <c r="AC132" s="283">
        <f t="shared" si="240"/>
        <v>0</v>
      </c>
      <c r="AD132" s="364">
        <f t="shared" si="240"/>
        <v>0</v>
      </c>
      <c r="AE132" s="283">
        <f t="shared" si="240"/>
        <v>0</v>
      </c>
      <c r="AF132" s="364">
        <f t="shared" si="240"/>
        <v>0</v>
      </c>
      <c r="AG132" s="283">
        <f t="shared" si="240"/>
        <v>0.8771929824561403</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37"/>
      <c r="C133" s="638"/>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39"/>
      <c r="C134" s="64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26" t="s">
        <v>40</v>
      </c>
      <c r="C135" s="632"/>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28"/>
      <c r="C136" s="633"/>
      <c r="D136" s="26" t="s">
        <v>20</v>
      </c>
      <c r="E136" s="2"/>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8"/>
      <c r="C137" s="633"/>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8"/>
      <c r="C138" s="633"/>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8"/>
      <c r="C139" s="633"/>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8"/>
      <c r="C140" s="633"/>
      <c r="D140" s="26" t="s">
        <v>46</v>
      </c>
      <c r="E140" s="2"/>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8"/>
      <c r="C141" s="633"/>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8"/>
      <c r="C142" s="633"/>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8"/>
      <c r="C143" s="63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8"/>
      <c r="C144" s="63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8"/>
      <c r="C145" s="63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0"/>
      <c r="C146" s="634"/>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26" t="s">
        <v>289</v>
      </c>
      <c r="C147" s="632"/>
      <c r="D147" s="239" t="s">
        <v>266</v>
      </c>
      <c r="E147" s="476"/>
      <c r="F147" s="477"/>
      <c r="G147" s="476"/>
      <c r="H147" s="478"/>
      <c r="I147" s="476"/>
      <c r="J147" s="478"/>
      <c r="K147" s="476"/>
      <c r="L147" s="478"/>
      <c r="M147" s="476"/>
      <c r="N147" s="478"/>
      <c r="O147" s="476"/>
      <c r="P147" s="478"/>
      <c r="Q147" s="476"/>
      <c r="R147" s="478"/>
      <c r="S147" s="476"/>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28"/>
      <c r="C148" s="633"/>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28"/>
      <c r="C149" s="633"/>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28"/>
      <c r="C150" s="633"/>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28"/>
      <c r="C151" s="633"/>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28"/>
      <c r="C152" s="633"/>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26" t="s">
        <v>299</v>
      </c>
      <c r="C153" s="627"/>
      <c r="D153" s="641"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28"/>
      <c r="C154" s="629"/>
      <c r="D154" s="64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8"/>
      <c r="C155" s="629"/>
      <c r="D155" s="64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8"/>
      <c r="C156" s="629"/>
      <c r="D156" s="64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8"/>
      <c r="C157" s="629"/>
      <c r="D157" s="64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8"/>
      <c r="C158" s="629"/>
      <c r="D158" s="64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8"/>
      <c r="C159" s="629"/>
      <c r="D159" s="64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8"/>
      <c r="C160" s="629"/>
      <c r="D160" s="64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8"/>
      <c r="C161" s="629"/>
      <c r="D161" s="642"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8"/>
      <c r="C162" s="629"/>
      <c r="D162" s="64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8"/>
      <c r="C163" s="629"/>
      <c r="D163" s="642"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8"/>
      <c r="C164" s="629"/>
      <c r="D164" s="64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8"/>
      <c r="C165" s="629"/>
      <c r="D165" s="64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8"/>
      <c r="C166" s="629"/>
      <c r="D166" s="64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8"/>
      <c r="C167" s="629"/>
      <c r="D167" s="64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8"/>
      <c r="C168" s="629"/>
      <c r="D168" s="64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8"/>
      <c r="C169" s="629"/>
      <c r="D169" s="64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8"/>
      <c r="C170" s="629"/>
      <c r="D170" s="64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8"/>
      <c r="C171" s="629"/>
      <c r="D171" s="64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0"/>
      <c r="C172" s="631"/>
      <c r="D172" s="64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B/iQMJnLgGCL9vYLHgDZ2L+M7eaftJOtZFO3i0RKA7gKXOqGxKFYU/IM1LaKkgk4sQf+cNh++I748rn05LFksQ==" saltValue="xIte70WRI5wtsk8JO+g3Tw==" spinCount="100000" sheet="1" insertColumns="0" insertRows="0" insertHyperlinks="0" deleteColumns="0" deleteRows="0" selectLockedCells="1" sort="0" autoFilter="0" pivotTables="0" selectUnlockedCells="1"/>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1:BL52 E59:BL59 E54:BL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دره شهر</v>
      </c>
      <c r="E4" s="422" t="str">
        <f>payesh!E5</f>
        <v>فاضل آباد</v>
      </c>
      <c r="F4" s="422" t="str">
        <f>payesh!E6</f>
        <v>ياس</v>
      </c>
      <c r="G4" s="422" t="str">
        <f>payesh!E10</f>
        <v>کلینیک طلوع مهر</v>
      </c>
      <c r="H4" s="422" t="str">
        <f>payesh!E13</f>
        <v>فریبا چترزرین</v>
      </c>
      <c r="I4" s="423" t="str">
        <f>payesh!E14</f>
        <v>0918 942911 5</v>
      </c>
      <c r="J4" s="422" t="str">
        <f>payesh!E9</f>
        <v>ترابی</v>
      </c>
      <c r="K4" s="422" t="str">
        <f>payesh!E18</f>
        <v>منحل شده</v>
      </c>
      <c r="L4" s="422" t="str">
        <f>payesh!E8</f>
        <v>غیرفعال</v>
      </c>
      <c r="M4" s="422">
        <f>payesh!E46</f>
        <v>25</v>
      </c>
      <c r="N4" s="423">
        <f>payesh!E17</f>
        <v>686330437</v>
      </c>
      <c r="O4" s="423">
        <f>payesh!E16</f>
        <v>33</v>
      </c>
      <c r="P4" s="422" t="str">
        <f>payesh!E19</f>
        <v>رقيه جوادي زاده</v>
      </c>
      <c r="Q4" s="422" t="str">
        <f>payesh!E20</f>
        <v>ثمانه دارايي</v>
      </c>
      <c r="R4" s="422" t="str">
        <f>payesh!E21</f>
        <v>زهرا حاجيوند</v>
      </c>
      <c r="S4" s="422">
        <f>payesh!$E$55</f>
        <v>1500000</v>
      </c>
      <c r="T4" s="445" t="str">
        <f>payesh!E64</f>
        <v>1392/12/18</v>
      </c>
      <c r="U4" s="422">
        <f>payesh!$E$56</f>
        <v>1500000</v>
      </c>
      <c r="V4" s="445" t="str">
        <f>payesh!E65</f>
        <v>1393/03/27</v>
      </c>
      <c r="W4" s="422" t="str">
        <f>payesh!E78</f>
        <v>1393/02/04</v>
      </c>
      <c r="X4" s="422">
        <f>payesh!E79</f>
        <v>60</v>
      </c>
      <c r="Y4" s="422" t="str">
        <f>payesh!$E$83</f>
        <v>1393/02/28</v>
      </c>
      <c r="Z4" s="422">
        <f>payesh!$E$84</f>
        <v>79</v>
      </c>
      <c r="AA4" s="422">
        <f>payesh!E86</f>
        <v>185000000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دره شهر</v>
      </c>
      <c r="E5" s="430" t="str">
        <f>payesh!F5</f>
        <v>فاضل آباد</v>
      </c>
      <c r="F5" s="430" t="str">
        <f>payesh!F6</f>
        <v>نرگس</v>
      </c>
      <c r="G5" s="430" t="str">
        <f>payesh!F10</f>
        <v>کلینیک طلوع مهر</v>
      </c>
      <c r="H5" s="430" t="str">
        <f>payesh!F13</f>
        <v>فریبا چترزرین</v>
      </c>
      <c r="I5" s="431">
        <f>payesh!F14</f>
        <v>0</v>
      </c>
      <c r="J5" s="430" t="str">
        <f>payesh!F9</f>
        <v>ترابی</v>
      </c>
      <c r="K5" s="430" t="str">
        <f>payesh!F18</f>
        <v>ت7</v>
      </c>
      <c r="L5" s="430" t="str">
        <f>payesh!F8</f>
        <v>فعال</v>
      </c>
      <c r="M5" s="430">
        <f>payesh!F46</f>
        <v>25</v>
      </c>
      <c r="N5" s="431">
        <f>payesh!F17</f>
        <v>686331929</v>
      </c>
      <c r="O5" s="431">
        <f>payesh!F16</f>
        <v>34</v>
      </c>
      <c r="P5" s="430" t="str">
        <f>payesh!F19</f>
        <v>زیبا    پالیزبان</v>
      </c>
      <c r="Q5" s="430" t="str">
        <f>payesh!F20</f>
        <v>مائده چترزرین</v>
      </c>
      <c r="R5" s="430" t="str">
        <f>payesh!F21</f>
        <v>زهرا  فاضلی</v>
      </c>
      <c r="S5" s="430">
        <f>payesh!$F$55</f>
        <v>1500000</v>
      </c>
      <c r="T5" s="446" t="str">
        <f>payesh!F64</f>
        <v>1392/12/18</v>
      </c>
      <c r="U5" s="430">
        <f>payesh!$F$56</f>
        <v>1500000</v>
      </c>
      <c r="V5" s="446" t="str">
        <f>payesh!F65</f>
        <v>1393/03/27</v>
      </c>
      <c r="W5" s="430" t="str">
        <f>payesh!F78</f>
        <v>1393/02/04</v>
      </c>
      <c r="X5" s="430">
        <f>payesh!F79</f>
        <v>60</v>
      </c>
      <c r="Y5" s="430" t="str">
        <f>payesh!$F$83</f>
        <v>1393/02/28</v>
      </c>
      <c r="Z5" s="430">
        <f>payesh!$F$84</f>
        <v>81</v>
      </c>
      <c r="AA5" s="430">
        <f>payesh!F86</f>
        <v>220000000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دره شهر</v>
      </c>
      <c r="E6" s="422" t="str">
        <f>payesh!G5</f>
        <v>فاضل آباد</v>
      </c>
      <c r="F6" s="422" t="str">
        <f>payesh!G6</f>
        <v>لاله</v>
      </c>
      <c r="G6" s="422" t="str">
        <f>payesh!G10</f>
        <v>کلینیک طلوع مهر</v>
      </c>
      <c r="H6" s="422" t="str">
        <f>payesh!G13</f>
        <v>فریبا چترزرین</v>
      </c>
      <c r="I6" s="423">
        <f>payesh!G14</f>
        <v>0</v>
      </c>
      <c r="J6" s="422" t="str">
        <f>payesh!G9</f>
        <v>ترابی</v>
      </c>
      <c r="K6" s="422" t="str">
        <f>payesh!G18</f>
        <v>ت7</v>
      </c>
      <c r="L6" s="422" t="str">
        <f>payesh!G8</f>
        <v>فعال</v>
      </c>
      <c r="M6" s="422">
        <f>payesh!G46</f>
        <v>25</v>
      </c>
      <c r="N6" s="423">
        <f>payesh!G17</f>
        <v>686329466</v>
      </c>
      <c r="O6" s="423">
        <f>payesh!G16</f>
        <v>34</v>
      </c>
      <c r="P6" s="422" t="str">
        <f>payesh!G19</f>
        <v>مرضیه جوادی زاده</v>
      </c>
      <c r="Q6" s="422" t="str">
        <f>payesh!G20</f>
        <v>زهرا جوادیان</v>
      </c>
      <c r="R6" s="422" t="str">
        <f>payesh!G21</f>
        <v>سمیرا امرائی</v>
      </c>
      <c r="S6" s="422">
        <f>payesh!$G$55</f>
        <v>1500000</v>
      </c>
      <c r="T6" s="445" t="str">
        <f>payesh!G64</f>
        <v>1392/12/18</v>
      </c>
      <c r="U6" s="422">
        <f>payesh!$G$56</f>
        <v>1500000</v>
      </c>
      <c r="V6" s="445" t="str">
        <f>payesh!G65</f>
        <v>1393/03/27</v>
      </c>
      <c r="W6" s="422" t="str">
        <f>payesh!G78</f>
        <v>1393/02/04</v>
      </c>
      <c r="X6" s="422">
        <f>payesh!G79</f>
        <v>58</v>
      </c>
      <c r="Y6" s="422" t="str">
        <f>payesh!$G$83</f>
        <v>1393/02/28</v>
      </c>
      <c r="Z6" s="422">
        <f>payesh!$G$84</f>
        <v>68</v>
      </c>
      <c r="AA6" s="422">
        <f>payesh!G86</f>
        <v>140000000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دره شهر</v>
      </c>
      <c r="E7" s="430" t="str">
        <f>payesh!H5</f>
        <v>جهانگيرآباد</v>
      </c>
      <c r="F7" s="430" t="str">
        <f>payesh!H6</f>
        <v>ماداکتو</v>
      </c>
      <c r="G7" s="430" t="str">
        <f>payesh!H10</f>
        <v>کلینیک طلوع مهر</v>
      </c>
      <c r="H7" s="430" t="str">
        <f>payesh!H13</f>
        <v>زینب شکری</v>
      </c>
      <c r="I7" s="431">
        <f>payesh!H14</f>
        <v>0</v>
      </c>
      <c r="J7" s="430" t="str">
        <f>payesh!H9</f>
        <v>ترابی</v>
      </c>
      <c r="K7" s="430" t="str">
        <f>payesh!H18</f>
        <v>ت8</v>
      </c>
      <c r="L7" s="430" t="str">
        <f>payesh!H8</f>
        <v>فعال</v>
      </c>
      <c r="M7" s="430">
        <f>payesh!H46</f>
        <v>27</v>
      </c>
      <c r="N7" s="431">
        <f>payesh!H17</f>
        <v>686336927</v>
      </c>
      <c r="O7" s="431">
        <f>payesh!H16</f>
        <v>34</v>
      </c>
      <c r="P7" s="430" t="str">
        <f>payesh!H19</f>
        <v>زینب زینی وند</v>
      </c>
      <c r="Q7" s="430" t="str">
        <f>payesh!H20</f>
        <v>مهوش شیرمحمدی</v>
      </c>
      <c r="R7" s="430" t="str">
        <f>payesh!H21</f>
        <v>شیما یاری</v>
      </c>
      <c r="S7" s="430">
        <f>payesh!$H$55</f>
        <v>1500000</v>
      </c>
      <c r="T7" s="446" t="str">
        <f>payesh!H64</f>
        <v>1392/12/18</v>
      </c>
      <c r="U7" s="430">
        <f>payesh!$H$56</f>
        <v>1500000</v>
      </c>
      <c r="V7" s="446" t="str">
        <f>payesh!H65</f>
        <v>1393/03/27</v>
      </c>
      <c r="W7" s="430" t="str">
        <f>payesh!H78</f>
        <v>1393/02/04</v>
      </c>
      <c r="X7" s="430">
        <f>payesh!H79</f>
        <v>54</v>
      </c>
      <c r="Y7" s="430" t="str">
        <f>payesh!$H$83</f>
        <v>1393/02/28</v>
      </c>
      <c r="Z7" s="430">
        <f>payesh!$H$84</f>
        <v>0</v>
      </c>
      <c r="AA7" s="430">
        <f>payesh!H86</f>
        <v>130000000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دره شهر</v>
      </c>
      <c r="E8" s="422" t="str">
        <f>payesh!I5</f>
        <v>جهانگيرآباد</v>
      </c>
      <c r="F8" s="422" t="str">
        <f>payesh!I6</f>
        <v>کبیرکوه</v>
      </c>
      <c r="G8" s="422" t="str">
        <f>payesh!I10</f>
        <v>کلینیک طلوع مهر</v>
      </c>
      <c r="H8" s="422" t="str">
        <f>payesh!I13</f>
        <v>زینب شکری</v>
      </c>
      <c r="I8" s="423">
        <f>payesh!I14</f>
        <v>0</v>
      </c>
      <c r="J8" s="422" t="str">
        <f>payesh!I9</f>
        <v>ترابی</v>
      </c>
      <c r="K8" s="422" t="str">
        <f>payesh!I18</f>
        <v>ت8</v>
      </c>
      <c r="L8" s="422" t="str">
        <f>payesh!I8</f>
        <v>فعال</v>
      </c>
      <c r="M8" s="422" t="str">
        <f>payesh!I46</f>
        <v>27هرماه</v>
      </c>
      <c r="N8" s="423">
        <f>payesh!I17</f>
        <v>686338404</v>
      </c>
      <c r="O8" s="423">
        <f>payesh!I16</f>
        <v>34</v>
      </c>
      <c r="P8" s="422" t="str">
        <f>payesh!I19</f>
        <v>سميه نصيري</v>
      </c>
      <c r="Q8" s="422" t="str">
        <f>payesh!I20</f>
        <v>افسانه نوروزی</v>
      </c>
      <c r="R8" s="422" t="str">
        <f>payesh!I21</f>
        <v>مریم  نظری</v>
      </c>
      <c r="S8" s="422">
        <f>payesh!$I$55</f>
        <v>1500000</v>
      </c>
      <c r="T8" s="445" t="str">
        <f>payesh!I64</f>
        <v>1392/12/18</v>
      </c>
      <c r="U8" s="422">
        <f>payesh!$I$56</f>
        <v>1500000</v>
      </c>
      <c r="V8" s="445" t="str">
        <f>payesh!I65</f>
        <v>1393/03/27</v>
      </c>
      <c r="W8" s="422" t="str">
        <f>payesh!I78</f>
        <v>1393/02/04</v>
      </c>
      <c r="X8" s="422">
        <f>payesh!I79</f>
        <v>58</v>
      </c>
      <c r="Y8" s="422" t="str">
        <f>payesh!$I$83</f>
        <v>1393/02/28</v>
      </c>
      <c r="Z8" s="422">
        <f>payesh!$I$84</f>
        <v>0</v>
      </c>
      <c r="AA8" s="422">
        <f>payesh!I86</f>
        <v>206400000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دره شهر</v>
      </c>
      <c r="E9" s="430" t="str">
        <f>payesh!J5</f>
        <v xml:space="preserve">عباس آباد </v>
      </c>
      <c r="F9" s="430" t="str">
        <f>payesh!J6</f>
        <v>گل محمدی</v>
      </c>
      <c r="G9" s="430" t="str">
        <f>payesh!J10</f>
        <v>کلینیک طلوع مهر</v>
      </c>
      <c r="H9" s="430" t="str">
        <f>payesh!J13</f>
        <v>فريبا چترزرين</v>
      </c>
      <c r="I9" s="431">
        <f>payesh!J14</f>
        <v>0</v>
      </c>
      <c r="J9" s="430" t="str">
        <f>payesh!J9</f>
        <v>ترابی</v>
      </c>
      <c r="K9" s="430" t="str">
        <f>payesh!J18</f>
        <v>منحل</v>
      </c>
      <c r="L9" s="430" t="str">
        <f>payesh!J8</f>
        <v>غیرفعال</v>
      </c>
      <c r="M9" s="430">
        <f>payesh!J46</f>
        <v>28</v>
      </c>
      <c r="N9" s="431">
        <f>payesh!J17</f>
        <v>686328906</v>
      </c>
      <c r="O9" s="431">
        <f>payesh!J16</f>
        <v>28</v>
      </c>
      <c r="P9" s="430" t="str">
        <f>payesh!J19</f>
        <v>مرضیه  زارعی</v>
      </c>
      <c r="Q9" s="430" t="str">
        <f>payesh!J20</f>
        <v>کلثوم  پاکباز</v>
      </c>
      <c r="R9" s="430" t="str">
        <f>payesh!J21</f>
        <v>ستایش بساطی</v>
      </c>
      <c r="S9" s="430">
        <f>payesh!$J$55</f>
        <v>1500000</v>
      </c>
      <c r="T9" s="446" t="str">
        <f>payesh!J64</f>
        <v>1392/12/18</v>
      </c>
      <c r="U9" s="430">
        <f>payesh!$J$56</f>
        <v>1500000</v>
      </c>
      <c r="V9" s="446" t="str">
        <f>payesh!J65</f>
        <v>1393/03/27</v>
      </c>
      <c r="W9" s="430" t="str">
        <f>payesh!J78</f>
        <v>1393/02/03</v>
      </c>
      <c r="X9" s="430">
        <f>payesh!J79</f>
        <v>58</v>
      </c>
      <c r="Y9" s="430" t="str">
        <f>payesh!$J$83</f>
        <v>1393/02/28</v>
      </c>
      <c r="Z9" s="430">
        <f>payesh!$J$84</f>
        <v>76</v>
      </c>
      <c r="AA9" s="430">
        <f>payesh!J86</f>
        <v>160000000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دره شهر</v>
      </c>
      <c r="E10" s="422" t="str">
        <f>payesh!K5</f>
        <v xml:space="preserve">عباس آباد </v>
      </c>
      <c r="F10" s="422" t="str">
        <f>payesh!K6</f>
        <v>گل مریم</v>
      </c>
      <c r="G10" s="422" t="str">
        <f>payesh!K10</f>
        <v>کلینیک طلوع مهر</v>
      </c>
      <c r="H10" s="422" t="str">
        <f>payesh!K13</f>
        <v>فريبا چترزرين</v>
      </c>
      <c r="I10" s="423">
        <f>payesh!K14</f>
        <v>0</v>
      </c>
      <c r="J10" s="422" t="str">
        <f>payesh!K9</f>
        <v>ترابی</v>
      </c>
      <c r="K10" s="422" t="str">
        <f>payesh!K18</f>
        <v>منحل</v>
      </c>
      <c r="L10" s="422" t="str">
        <f>payesh!K8</f>
        <v>غیرفعال</v>
      </c>
      <c r="M10" s="422" t="str">
        <f>payesh!K46</f>
        <v>27هرماه</v>
      </c>
      <c r="N10" s="423">
        <f>payesh!K17</f>
        <v>686696277</v>
      </c>
      <c r="O10" s="423">
        <f>payesh!K16</f>
        <v>32</v>
      </c>
      <c r="P10" s="422" t="str">
        <f>payesh!K19</f>
        <v>ناهید صورتی</v>
      </c>
      <c r="Q10" s="422" t="str">
        <f>payesh!K20</f>
        <v>اختر گوهری</v>
      </c>
      <c r="R10" s="422" t="str">
        <f>payesh!K21</f>
        <v>فاطمه پاليزبان</v>
      </c>
      <c r="S10" s="422">
        <f>payesh!$K$55</f>
        <v>1500000</v>
      </c>
      <c r="T10" s="445" t="str">
        <f>payesh!K64</f>
        <v>1392/12/18</v>
      </c>
      <c r="U10" s="422">
        <f>payesh!$K$56</f>
        <v>1500000</v>
      </c>
      <c r="V10" s="445" t="str">
        <f>payesh!K65</f>
        <v>1393/03/27</v>
      </c>
      <c r="W10" s="422" t="str">
        <f>payesh!K78</f>
        <v>1393/02/03</v>
      </c>
      <c r="X10" s="422">
        <f>payesh!K79</f>
        <v>56</v>
      </c>
      <c r="Y10" s="422" t="str">
        <f>payesh!$K$83</f>
        <v>1393/02/28</v>
      </c>
      <c r="Z10" s="422">
        <f>payesh!$K$84</f>
        <v>69</v>
      </c>
      <c r="AA10" s="422">
        <f>payesh!K86</f>
        <v>170000000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دره شهر</v>
      </c>
      <c r="E11" s="430" t="str">
        <f>payesh!L5</f>
        <v xml:space="preserve">عباس آباد </v>
      </c>
      <c r="F11" s="430" t="str">
        <f>payesh!L6</f>
        <v>گل نیلوفر</v>
      </c>
      <c r="G11" s="430" t="str">
        <f>payesh!L10</f>
        <v>کلینیک طلوع مهر</v>
      </c>
      <c r="H11" s="430" t="str">
        <f>payesh!L13</f>
        <v>فريبا چترزرين</v>
      </c>
      <c r="I11" s="431">
        <f>payesh!L14</f>
        <v>0</v>
      </c>
      <c r="J11" s="430" t="str">
        <f>payesh!L9</f>
        <v>ترابی</v>
      </c>
      <c r="K11" s="430">
        <f>payesh!L18</f>
        <v>0</v>
      </c>
      <c r="L11" s="430" t="str">
        <f>payesh!L8</f>
        <v>فعال</v>
      </c>
      <c r="M11" s="430">
        <f>payesh!L46</f>
        <v>0</v>
      </c>
      <c r="N11" s="431">
        <f>payesh!L17</f>
        <v>0</v>
      </c>
      <c r="O11" s="431">
        <f>payesh!L16</f>
        <v>0</v>
      </c>
      <c r="P11" s="430">
        <f>payesh!L19</f>
        <v>0</v>
      </c>
      <c r="Q11" s="430">
        <f>payesh!L20</f>
        <v>0</v>
      </c>
      <c r="R11" s="430">
        <f>payesh!L21</f>
        <v>0</v>
      </c>
      <c r="S11" s="430">
        <f>payesh!$L$55</f>
        <v>1500000</v>
      </c>
      <c r="T11" s="446">
        <f>payesh!L64</f>
        <v>0</v>
      </c>
      <c r="U11" s="430">
        <f>payesh!$L$56</f>
        <v>1500000</v>
      </c>
      <c r="V11" s="446">
        <f>payesh!L65</f>
        <v>0</v>
      </c>
      <c r="W11" s="430">
        <f>payesh!L78</f>
        <v>0</v>
      </c>
      <c r="X11" s="430">
        <f>payesh!L79</f>
        <v>0</v>
      </c>
      <c r="Y11" s="430">
        <f>payesh!$L$83</f>
        <v>0</v>
      </c>
      <c r="Z11" s="430">
        <f>payesh!$L$84</f>
        <v>0</v>
      </c>
      <c r="AA11" s="430">
        <f>payesh!L86</f>
        <v>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دره شهر</v>
      </c>
      <c r="E12" s="422" t="str">
        <f>payesh!M5</f>
        <v>وحدت آباد</v>
      </c>
      <c r="F12" s="422" t="str">
        <f>payesh!M6</f>
        <v>گل رز</v>
      </c>
      <c r="G12" s="422" t="str">
        <f>payesh!M10</f>
        <v>کلینیک طلوع مهر</v>
      </c>
      <c r="H12" s="422" t="str">
        <f>payesh!M13</f>
        <v>فريبا چترزرين</v>
      </c>
      <c r="I12" s="423">
        <f>payesh!M14</f>
        <v>0</v>
      </c>
      <c r="J12" s="422" t="str">
        <f>payesh!M9</f>
        <v>ترابی</v>
      </c>
      <c r="K12" s="422" t="str">
        <f>payesh!M18</f>
        <v>ت7</v>
      </c>
      <c r="L12" s="422" t="str">
        <f>payesh!M8</f>
        <v>فعال</v>
      </c>
      <c r="M12" s="422" t="str">
        <f>payesh!M46</f>
        <v>24هرماه</v>
      </c>
      <c r="N12" s="423">
        <f>payesh!M17</f>
        <v>691815824</v>
      </c>
      <c r="O12" s="423">
        <f>payesh!M16</f>
        <v>30</v>
      </c>
      <c r="P12" s="422" t="str">
        <f>payesh!M19</f>
        <v>کبری  قنبری</v>
      </c>
      <c r="Q12" s="422" t="str">
        <f>payesh!M20</f>
        <v>شیما یاری</v>
      </c>
      <c r="R12" s="422" t="str">
        <f>payesh!M21</f>
        <v>معصومه قنبری</v>
      </c>
      <c r="S12" s="422">
        <f>payesh!$M$55</f>
        <v>1500000</v>
      </c>
      <c r="T12" s="445" t="str">
        <f>payesh!M64</f>
        <v>1392/12/18</v>
      </c>
      <c r="U12" s="422">
        <f>payesh!$M$56</f>
        <v>1500000</v>
      </c>
      <c r="V12" s="445" t="str">
        <f>payesh!M65</f>
        <v>1393/03/27</v>
      </c>
      <c r="W12" s="422" t="str">
        <f>payesh!M78</f>
        <v>1393/02/08</v>
      </c>
      <c r="X12" s="422">
        <f>payesh!M79</f>
        <v>54</v>
      </c>
      <c r="Y12" s="422" t="str">
        <f>payesh!$M$83</f>
        <v>1393/02/28</v>
      </c>
      <c r="Z12" s="422">
        <f>payesh!$M$84</f>
        <v>77</v>
      </c>
      <c r="AA12" s="422">
        <f>payesh!M86</f>
        <v>190000000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دره شهر</v>
      </c>
      <c r="E13" s="430" t="str">
        <f>payesh!N5</f>
        <v>وحدت آباد</v>
      </c>
      <c r="F13" s="430" t="str">
        <f>payesh!N6</f>
        <v>گل ژاله</v>
      </c>
      <c r="G13" s="430" t="str">
        <f>payesh!N10</f>
        <v>کلینیک طلوع مهر</v>
      </c>
      <c r="H13" s="430" t="str">
        <f>payesh!N13</f>
        <v>فريبا چترزرين</v>
      </c>
      <c r="I13" s="431">
        <f>payesh!N14</f>
        <v>0</v>
      </c>
      <c r="J13" s="430" t="str">
        <f>payesh!N9</f>
        <v>ترابی</v>
      </c>
      <c r="K13" s="430" t="str">
        <f>payesh!N18</f>
        <v>ت4</v>
      </c>
      <c r="L13" s="430" t="str">
        <f>payesh!N8</f>
        <v>فعال</v>
      </c>
      <c r="M13" s="430" t="str">
        <f>payesh!N46</f>
        <v>24هرماه</v>
      </c>
      <c r="N13" s="431">
        <f>payesh!N17</f>
        <v>496443937</v>
      </c>
      <c r="O13" s="431">
        <f>payesh!N16</f>
        <v>29</v>
      </c>
      <c r="P13" s="430" t="str">
        <f>payesh!N19</f>
        <v>معصومه عزیزی</v>
      </c>
      <c r="Q13" s="430" t="str">
        <f>payesh!N20</f>
        <v>شیما  نظری</v>
      </c>
      <c r="R13" s="430" t="str">
        <f>payesh!N21</f>
        <v>حریره میرزایی</v>
      </c>
      <c r="S13" s="430">
        <f>payesh!$N$55</f>
        <v>1500000</v>
      </c>
      <c r="T13" s="446" t="str">
        <f>payesh!N64</f>
        <v>1393/7/19</v>
      </c>
      <c r="U13" s="430">
        <f>payesh!$N$56</f>
        <v>1500000</v>
      </c>
      <c r="V13" s="446" t="str">
        <f>payesh!N65</f>
        <v>1393/8/20</v>
      </c>
      <c r="W13" s="430" t="str">
        <f>payesh!N78</f>
        <v>1393/10/5</v>
      </c>
      <c r="X13" s="430">
        <f>payesh!N79</f>
        <v>74</v>
      </c>
      <c r="Y13" s="430" t="str">
        <f>payesh!$N$83</f>
        <v>1393/11/12</v>
      </c>
      <c r="Z13" s="430">
        <f>payesh!$N$84</f>
        <v>0</v>
      </c>
      <c r="AA13" s="430">
        <f>payesh!N86</f>
        <v>200000000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دره شهر</v>
      </c>
      <c r="E14" s="422" t="str">
        <f>payesh!O5</f>
        <v>فاضل آباد</v>
      </c>
      <c r="F14" s="422" t="str">
        <f>payesh!O6</f>
        <v>گل نسترن</v>
      </c>
      <c r="G14" s="422" t="str">
        <f>payesh!O10</f>
        <v>کلینیک طلوع مهر</v>
      </c>
      <c r="H14" s="422" t="str">
        <f>payesh!O13</f>
        <v>فريبا چترزرين</v>
      </c>
      <c r="I14" s="423">
        <f>payesh!O14</f>
        <v>0</v>
      </c>
      <c r="J14" s="422" t="str">
        <f>payesh!O9</f>
        <v>ترابی</v>
      </c>
      <c r="K14" s="422" t="str">
        <f>payesh!O18</f>
        <v>ت4</v>
      </c>
      <c r="L14" s="422" t="str">
        <f>payesh!O8</f>
        <v>فعال</v>
      </c>
      <c r="M14" s="422" t="str">
        <f>payesh!O46</f>
        <v>25هرماه</v>
      </c>
      <c r="N14" s="423">
        <f>payesh!O17</f>
        <v>693328077</v>
      </c>
      <c r="O14" s="423">
        <f>payesh!O16</f>
        <v>30</v>
      </c>
      <c r="P14" s="422" t="str">
        <f>payesh!O19</f>
        <v>فرزانه سوری</v>
      </c>
      <c r="Q14" s="422" t="str">
        <f>payesh!O20</f>
        <v>فاطمه معصومی</v>
      </c>
      <c r="R14" s="422" t="str">
        <f>payesh!O21</f>
        <v>زینب بازیار</v>
      </c>
      <c r="S14" s="422">
        <f>payesh!$O$55</f>
        <v>1500000</v>
      </c>
      <c r="T14" s="445" t="str">
        <f>payesh!O64</f>
        <v>1393/03/27</v>
      </c>
      <c r="U14" s="422">
        <f>payesh!$O$56</f>
        <v>1500000</v>
      </c>
      <c r="V14" s="445" t="str">
        <f>payesh!O65</f>
        <v>1393/8/20</v>
      </c>
      <c r="W14" s="422" t="str">
        <f>payesh!O78</f>
        <v>1393/10/5</v>
      </c>
      <c r="X14" s="422">
        <f>payesh!O79</f>
        <v>93</v>
      </c>
      <c r="Y14" s="422" t="str">
        <f>payesh!$O$83</f>
        <v>1393/11/12</v>
      </c>
      <c r="Z14" s="422">
        <f>payesh!$O$84</f>
        <v>0</v>
      </c>
      <c r="AA14" s="422">
        <f>payesh!O86</f>
        <v>230000000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دره شهر</v>
      </c>
      <c r="E15" s="430" t="str">
        <f>payesh!P5</f>
        <v>چمژاب</v>
      </c>
      <c r="F15" s="430" t="str">
        <f>payesh!P6</f>
        <v>شقایق</v>
      </c>
      <c r="G15" s="430" t="str">
        <f>payesh!P10</f>
        <v>کلینیک طلوع مهر</v>
      </c>
      <c r="H15" s="430" t="str">
        <f>payesh!P13</f>
        <v>سمیه شادی</v>
      </c>
      <c r="I15" s="431">
        <f>payesh!P14</f>
        <v>9187480180</v>
      </c>
      <c r="J15" s="430" t="str">
        <f>payesh!P9</f>
        <v>ترابی</v>
      </c>
      <c r="K15" s="430" t="str">
        <f>payesh!P18</f>
        <v>ت4</v>
      </c>
      <c r="L15" s="430">
        <f>payesh!P8</f>
        <v>0</v>
      </c>
      <c r="M15" s="430" t="str">
        <f>payesh!P46</f>
        <v>26هرماه</v>
      </c>
      <c r="N15" s="431">
        <f>payesh!P17</f>
        <v>737869847</v>
      </c>
      <c r="O15" s="431">
        <f>payesh!P16</f>
        <v>29</v>
      </c>
      <c r="P15" s="430" t="str">
        <f>payesh!P19</f>
        <v>فریده اولادی</v>
      </c>
      <c r="Q15" s="430" t="str">
        <f>payesh!P20</f>
        <v>فریده بزله</v>
      </c>
      <c r="R15" s="430" t="str">
        <f>payesh!P21</f>
        <v>اکرم اولاد</v>
      </c>
      <c r="S15" s="430">
        <f>payesh!$P$55</f>
        <v>1500000</v>
      </c>
      <c r="T15" s="446" t="str">
        <f>payesh!P64</f>
        <v>1393/03/27</v>
      </c>
      <c r="U15" s="430">
        <f>payesh!$P$56</f>
        <v>1500000</v>
      </c>
      <c r="V15" s="446" t="str">
        <f>payesh!P65</f>
        <v>1393/7/19</v>
      </c>
      <c r="W15" s="430" t="str">
        <f>payesh!P78</f>
        <v>1393/8/30</v>
      </c>
      <c r="X15" s="430">
        <f>payesh!P79</f>
        <v>75</v>
      </c>
      <c r="Y15" s="430" t="str">
        <f>payesh!$P$83</f>
        <v>1393/9/18</v>
      </c>
      <c r="Z15" s="430">
        <f>payesh!$P$84</f>
        <v>73</v>
      </c>
      <c r="AA15" s="430">
        <f>payesh!P86</f>
        <v>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دره شهر</v>
      </c>
      <c r="E16" s="422" t="str">
        <f>payesh!Q5</f>
        <v>چمژاب</v>
      </c>
      <c r="F16" s="422" t="str">
        <f>payesh!Q6</f>
        <v>سیمره</v>
      </c>
      <c r="G16" s="422" t="str">
        <f>payesh!Q10</f>
        <v>کلینیک طلوع مهر</v>
      </c>
      <c r="H16" s="422" t="str">
        <f>payesh!Q13</f>
        <v>سمیه شادی</v>
      </c>
      <c r="I16" s="423">
        <f>payesh!Q14</f>
        <v>0</v>
      </c>
      <c r="J16" s="422" t="str">
        <f>payesh!Q9</f>
        <v>ترابی</v>
      </c>
      <c r="K16" s="422" t="str">
        <f>payesh!Q18</f>
        <v>ت7</v>
      </c>
      <c r="L16" s="422">
        <f>payesh!Q8</f>
        <v>0</v>
      </c>
      <c r="M16" s="422" t="str">
        <f>payesh!Q46</f>
        <v>24هرماه</v>
      </c>
      <c r="N16" s="423">
        <f>payesh!Q17</f>
        <v>711607701</v>
      </c>
      <c r="O16" s="423">
        <f>payesh!Q16</f>
        <v>30</v>
      </c>
      <c r="P16" s="422" t="str">
        <f>payesh!Q19</f>
        <v>ناهيد بزله</v>
      </c>
      <c r="Q16" s="422" t="str">
        <f>payesh!Q20</f>
        <v>فرحناز غلامی</v>
      </c>
      <c r="R16" s="422" t="str">
        <f>payesh!Q21</f>
        <v>منیر اولاد</v>
      </c>
      <c r="S16" s="422">
        <f>payesh!$Q$55</f>
        <v>1500000</v>
      </c>
      <c r="T16" s="445" t="str">
        <f>payesh!Q64</f>
        <v>1393/03/27</v>
      </c>
      <c r="U16" s="422">
        <f>payesh!$Q$56</f>
        <v>1500000</v>
      </c>
      <c r="V16" s="445" t="str">
        <f>payesh!Q65</f>
        <v>1393/7/19</v>
      </c>
      <c r="W16" s="422" t="str">
        <f>payesh!Q78</f>
        <v>1393/8/30</v>
      </c>
      <c r="X16" s="422">
        <f>payesh!Q79</f>
        <v>79</v>
      </c>
      <c r="Y16" s="422" t="str">
        <f>payesh!$Q$83</f>
        <v>1393/9/18</v>
      </c>
      <c r="Z16" s="422">
        <f>payesh!$Q$84</f>
        <v>82</v>
      </c>
      <c r="AA16" s="422">
        <f>payesh!Q86</f>
        <v>190000000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دره شهر</v>
      </c>
      <c r="E17" s="430" t="str">
        <f>payesh!R5</f>
        <v>چمژاب</v>
      </c>
      <c r="F17" s="430" t="str">
        <f>payesh!R6</f>
        <v>الوند</v>
      </c>
      <c r="G17" s="430" t="str">
        <f>payesh!R10</f>
        <v>کلینیک طلوع مهر</v>
      </c>
      <c r="H17" s="430" t="str">
        <f>payesh!R13</f>
        <v>سمیه شادی</v>
      </c>
      <c r="I17" s="431">
        <f>payesh!R14</f>
        <v>0</v>
      </c>
      <c r="J17" s="430" t="str">
        <f>payesh!R9</f>
        <v>ترابی</v>
      </c>
      <c r="K17" s="430" t="str">
        <f>payesh!R18</f>
        <v>منحل</v>
      </c>
      <c r="L17" s="430" t="str">
        <f>payesh!R8</f>
        <v>منحل شده</v>
      </c>
      <c r="M17" s="430" t="str">
        <f>payesh!R46</f>
        <v>27هرماه</v>
      </c>
      <c r="N17" s="431">
        <f>payesh!R17</f>
        <v>724728856</v>
      </c>
      <c r="O17" s="431">
        <f>payesh!R16</f>
        <v>17</v>
      </c>
      <c r="P17" s="430" t="str">
        <f>payesh!R19</f>
        <v>نسرین شادیه</v>
      </c>
      <c r="Q17" s="430" t="str">
        <f>payesh!R20</f>
        <v>مهناز والی زاده</v>
      </c>
      <c r="R17" s="430" t="str">
        <f>payesh!R21</f>
        <v>معصومه اولادپور</v>
      </c>
      <c r="S17" s="430">
        <f>payesh!$R$55</f>
        <v>1500000</v>
      </c>
      <c r="T17" s="446" t="str">
        <f>payesh!R64</f>
        <v>1393/03/27</v>
      </c>
      <c r="U17" s="430">
        <f>payesh!$R$56</f>
        <v>1500000</v>
      </c>
      <c r="V17" s="446" t="str">
        <f>payesh!R65</f>
        <v>1393/7/19</v>
      </c>
      <c r="W17" s="430" t="str">
        <f>payesh!R78</f>
        <v>1393/8/30</v>
      </c>
      <c r="X17" s="430">
        <f>payesh!R79</f>
        <v>76</v>
      </c>
      <c r="Y17" s="430" t="str">
        <f>payesh!$R$83</f>
        <v>1393/9/18</v>
      </c>
      <c r="Z17" s="430">
        <f>payesh!$R$84</f>
        <v>79</v>
      </c>
      <c r="AA17" s="430">
        <f>payesh!R86</f>
        <v>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دره شهر</v>
      </c>
      <c r="E18" s="422" t="str">
        <f>payesh!S5</f>
        <v>چمژاب</v>
      </c>
      <c r="F18" s="422" t="str">
        <f>payesh!S6</f>
        <v>دماوند</v>
      </c>
      <c r="G18" s="422" t="str">
        <f>payesh!S10</f>
        <v>کلینیک طلوع مهر</v>
      </c>
      <c r="H18" s="422" t="str">
        <f>payesh!S13</f>
        <v>سمیه شادی</v>
      </c>
      <c r="I18" s="423">
        <f>payesh!S14</f>
        <v>0</v>
      </c>
      <c r="J18" s="422" t="str">
        <f>payesh!S9</f>
        <v>ترابی</v>
      </c>
      <c r="K18" s="422" t="str">
        <f>payesh!S18</f>
        <v>ت4</v>
      </c>
      <c r="L18" s="422">
        <f>payesh!S8</f>
        <v>0</v>
      </c>
      <c r="M18" s="422" t="str">
        <f>payesh!S46</f>
        <v>25هرماه</v>
      </c>
      <c r="N18" s="423">
        <f>payesh!S17</f>
        <v>752541251</v>
      </c>
      <c r="O18" s="423">
        <f>payesh!S16</f>
        <v>30</v>
      </c>
      <c r="P18" s="422" t="str">
        <f>payesh!S19</f>
        <v>نسرین شادیه</v>
      </c>
      <c r="Q18" s="422" t="str">
        <f>payesh!S20</f>
        <v>مریم اولاد پور</v>
      </c>
      <c r="R18" s="422" t="str">
        <f>payesh!S21</f>
        <v>کبری شادیه</v>
      </c>
      <c r="S18" s="422">
        <f>payesh!$S$55</f>
        <v>1500000</v>
      </c>
      <c r="T18" s="445" t="str">
        <f>payesh!S64</f>
        <v>1393/03/27</v>
      </c>
      <c r="U18" s="422">
        <f>payesh!$S$56</f>
        <v>1500000</v>
      </c>
      <c r="V18" s="445" t="str">
        <f>payesh!S65</f>
        <v>1393/7/19</v>
      </c>
      <c r="W18" s="422" t="str">
        <f>payesh!S78</f>
        <v>1393/8/30</v>
      </c>
      <c r="X18" s="422">
        <f>payesh!S79</f>
        <v>80</v>
      </c>
      <c r="Y18" s="422" t="str">
        <f>payesh!$S$83</f>
        <v>1393/9/18</v>
      </c>
      <c r="Z18" s="422">
        <f>payesh!$S$84</f>
        <v>81</v>
      </c>
      <c r="AA18" s="422">
        <f>payesh!S86</f>
        <v>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دره شهر</v>
      </c>
      <c r="E19" s="430" t="str">
        <f>payesh!T5</f>
        <v>ارمو</v>
      </c>
      <c r="F19" s="430" t="str">
        <f>payesh!T6</f>
        <v>فرهنگ</v>
      </c>
      <c r="G19" s="430" t="str">
        <f>payesh!T10</f>
        <v>کلینیک طلوع مهر</v>
      </c>
      <c r="H19" s="430" t="str">
        <f>payesh!T13</f>
        <v>مژگان زيني وند</v>
      </c>
      <c r="I19" s="431">
        <f>payesh!T14</f>
        <v>9186151574</v>
      </c>
      <c r="J19" s="430" t="str">
        <f>payesh!T9</f>
        <v>ترابی</v>
      </c>
      <c r="K19" s="430" t="str">
        <f>payesh!T18</f>
        <v>ت7</v>
      </c>
      <c r="L19" s="430">
        <f>payesh!T8</f>
        <v>0</v>
      </c>
      <c r="M19" s="430" t="str">
        <f>payesh!T46</f>
        <v>25هرماه</v>
      </c>
      <c r="N19" s="431">
        <f>payesh!T17</f>
        <v>710451956</v>
      </c>
      <c r="O19" s="431">
        <f>payesh!T16</f>
        <v>27</v>
      </c>
      <c r="P19" s="430" t="str">
        <f>payesh!T19</f>
        <v>مليحه مجلسي</v>
      </c>
      <c r="Q19" s="430" t="str">
        <f>payesh!T20</f>
        <v>مهتاب زيني وند</v>
      </c>
      <c r="R19" s="430" t="str">
        <f>payesh!T21</f>
        <v>سوسن شادیوند</v>
      </c>
      <c r="S19" s="430">
        <f>payesh!$T$55</f>
        <v>1500000</v>
      </c>
      <c r="T19" s="446" t="str">
        <f>payesh!T64</f>
        <v>1393/7/19</v>
      </c>
      <c r="U19" s="430">
        <f>payesh!$T$56</f>
        <v>1500000</v>
      </c>
      <c r="V19" s="446" t="str">
        <f>payesh!T65</f>
        <v>1393/11/1</v>
      </c>
      <c r="W19" s="430" t="str">
        <f>payesh!T78</f>
        <v>93/11/10</v>
      </c>
      <c r="X19" s="430">
        <f>payesh!T79</f>
        <v>79</v>
      </c>
      <c r="Y19" s="430" t="str">
        <f>payesh!$T$83</f>
        <v>93/11/13</v>
      </c>
      <c r="Z19" s="430">
        <f>payesh!$T$84</f>
        <v>71</v>
      </c>
      <c r="AA19" s="430">
        <f>payesh!T86</f>
        <v>190000000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دره شهر</v>
      </c>
      <c r="E20" s="422" t="str">
        <f>payesh!U5</f>
        <v>ارمو</v>
      </c>
      <c r="F20" s="422" t="str">
        <f>payesh!U6</f>
        <v>ايثارگران</v>
      </c>
      <c r="G20" s="422" t="str">
        <f>payesh!U10</f>
        <v>کلینیک طلوع مهر</v>
      </c>
      <c r="H20" s="422" t="str">
        <f>payesh!U13</f>
        <v>مژگان زيني وند</v>
      </c>
      <c r="I20" s="423">
        <f>payesh!U14</f>
        <v>0</v>
      </c>
      <c r="J20" s="422" t="str">
        <f>payesh!U9</f>
        <v>ترابی</v>
      </c>
      <c r="K20" s="422" t="str">
        <f>payesh!U18</f>
        <v>ت7</v>
      </c>
      <c r="L20" s="422">
        <f>payesh!U8</f>
        <v>0</v>
      </c>
      <c r="M20" s="422" t="str">
        <f>payesh!U46</f>
        <v>25هرماه</v>
      </c>
      <c r="N20" s="423">
        <f>payesh!U17</f>
        <v>710462492</v>
      </c>
      <c r="O20" s="423">
        <f>payesh!U16</f>
        <v>27</v>
      </c>
      <c r="P20" s="422" t="str">
        <f>payesh!U19</f>
        <v>فاطمه شفيع نيا</v>
      </c>
      <c r="Q20" s="422" t="str">
        <f>payesh!U20</f>
        <v>مريم زيني وند</v>
      </c>
      <c r="R20" s="422" t="str">
        <f>payesh!U21</f>
        <v>خديجه زيني وند</v>
      </c>
      <c r="S20" s="422">
        <f>payesh!$U$55</f>
        <v>1500000</v>
      </c>
      <c r="T20" s="445" t="str">
        <f>payesh!U64</f>
        <v>1393/7/19</v>
      </c>
      <c r="U20" s="422">
        <f>payesh!$U$56</f>
        <v>1500000</v>
      </c>
      <c r="V20" s="445" t="str">
        <f>payesh!U65</f>
        <v>1393/11/1</v>
      </c>
      <c r="W20" s="422" t="str">
        <f>payesh!U78</f>
        <v>93/11/10</v>
      </c>
      <c r="X20" s="422">
        <f>payesh!U79</f>
        <v>79</v>
      </c>
      <c r="Y20" s="422" t="str">
        <f>payesh!$U$83</f>
        <v>93/11/13</v>
      </c>
      <c r="Z20" s="422">
        <f>payesh!$U$84</f>
        <v>87</v>
      </c>
      <c r="AA20" s="422">
        <f>payesh!U86</f>
        <v>175000000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ایلام</v>
      </c>
      <c r="D21" s="430" t="str">
        <f>payesh!V4</f>
        <v>دره شهر</v>
      </c>
      <c r="E21" s="430" t="str">
        <f>payesh!V5</f>
        <v>ارمو</v>
      </c>
      <c r="F21" s="430" t="str">
        <f>payesh!V6</f>
        <v>اتحاد</v>
      </c>
      <c r="G21" s="430" t="str">
        <f>payesh!V10</f>
        <v>کلینیک طلوع مهر</v>
      </c>
      <c r="H21" s="430" t="str">
        <f>payesh!V13</f>
        <v>اكرم پور كاوه</v>
      </c>
      <c r="I21" s="431">
        <f>payesh!V14</f>
        <v>9187421247</v>
      </c>
      <c r="J21" s="430" t="str">
        <f>payesh!V9</f>
        <v>ترابی</v>
      </c>
      <c r="K21" s="430" t="str">
        <f>payesh!V18</f>
        <v>ت4</v>
      </c>
      <c r="L21" s="430">
        <f>payesh!V8</f>
        <v>0</v>
      </c>
      <c r="M21" s="430" t="str">
        <f>payesh!V46</f>
        <v>25هرماه</v>
      </c>
      <c r="N21" s="431">
        <f>payesh!V17</f>
        <v>737641958</v>
      </c>
      <c r="O21" s="431">
        <f>payesh!V16</f>
        <v>27</v>
      </c>
      <c r="P21" s="430" t="str">
        <f>payesh!V19</f>
        <v>راضیه عموزاده</v>
      </c>
      <c r="Q21" s="430" t="str">
        <f>payesh!V20</f>
        <v>اسما پوركاوه</v>
      </c>
      <c r="R21" s="430" t="str">
        <f>payesh!V21</f>
        <v>فاطمه عموزاده</v>
      </c>
      <c r="S21" s="430">
        <f>payesh!$V$55</f>
        <v>1500000</v>
      </c>
      <c r="T21" s="446" t="str">
        <f>payesh!V64</f>
        <v>1393/7/19</v>
      </c>
      <c r="U21" s="430">
        <f>payesh!$V$56</f>
        <v>1500000</v>
      </c>
      <c r="V21" s="446" t="str">
        <f>payesh!V65</f>
        <v>1393/11/1</v>
      </c>
      <c r="W21" s="430" t="str">
        <f>payesh!V78</f>
        <v>93/11/10</v>
      </c>
      <c r="X21" s="430">
        <f>payesh!V79</f>
        <v>82</v>
      </c>
      <c r="Y21" s="430" t="str">
        <f>payesh!$V$83</f>
        <v>94/6/2</v>
      </c>
      <c r="Z21" s="430">
        <f>payesh!$V$84</f>
        <v>0</v>
      </c>
      <c r="AA21" s="430">
        <f>payesh!V86</f>
        <v>170000000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دره شهر</v>
      </c>
      <c r="E22" s="422" t="str">
        <f>payesh!W5</f>
        <v>ارمو</v>
      </c>
      <c r="F22" s="422" t="str">
        <f>payesh!W6</f>
        <v>وحدت</v>
      </c>
      <c r="G22" s="422" t="str">
        <f>payesh!W10</f>
        <v>کلینیک طلوع مهر</v>
      </c>
      <c r="H22" s="422" t="str">
        <f>payesh!W13</f>
        <v>اكرم پور كاوه</v>
      </c>
      <c r="I22" s="423">
        <f>payesh!W14</f>
        <v>0</v>
      </c>
      <c r="J22" s="422" t="str">
        <f>payesh!W9</f>
        <v>ترابی</v>
      </c>
      <c r="K22" s="422" t="str">
        <f>payesh!W18</f>
        <v>ت4</v>
      </c>
      <c r="L22" s="422">
        <f>payesh!W8</f>
        <v>0</v>
      </c>
      <c r="M22" s="422" t="str">
        <f>payesh!W46</f>
        <v>25هرماه</v>
      </c>
      <c r="N22" s="423" t="str">
        <f>payesh!W17</f>
        <v>71 34 25 323</v>
      </c>
      <c r="O22" s="423">
        <f>payesh!W16</f>
        <v>27</v>
      </c>
      <c r="P22" s="422" t="str">
        <f>payesh!W19</f>
        <v>فائذه عشرتي</v>
      </c>
      <c r="Q22" s="422" t="str">
        <f>payesh!W20</f>
        <v>فريبا عموزاده</v>
      </c>
      <c r="R22" s="422" t="str">
        <f>payesh!W21</f>
        <v>زهرا عموزاده</v>
      </c>
      <c r="S22" s="422">
        <f>payesh!$W$55</f>
        <v>1500000</v>
      </c>
      <c r="T22" s="445" t="str">
        <f>payesh!W64</f>
        <v>1393/9/2</v>
      </c>
      <c r="U22" s="422">
        <f>payesh!$W$56</f>
        <v>1500000</v>
      </c>
      <c r="V22" s="445" t="str">
        <f>payesh!W65</f>
        <v>1393/11/1</v>
      </c>
      <c r="W22" s="422" t="str">
        <f>payesh!W78</f>
        <v>93/11/10</v>
      </c>
      <c r="X22" s="422">
        <f>payesh!W79</f>
        <v>85</v>
      </c>
      <c r="Y22" s="422" t="str">
        <f>payesh!$W$83</f>
        <v>94/6/2</v>
      </c>
      <c r="Z22" s="422">
        <f>payesh!$W$84</f>
        <v>84</v>
      </c>
      <c r="AA22" s="422">
        <f>payesh!W86</f>
        <v>140000000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دره شهر</v>
      </c>
      <c r="E23" s="430" t="str">
        <f>payesh!X5</f>
        <v>ارمو</v>
      </c>
      <c r="F23" s="430" t="str">
        <f>payesh!X6</f>
        <v>تعاون</v>
      </c>
      <c r="G23" s="430" t="str">
        <f>payesh!X10</f>
        <v>کلینیک طلوع مهر</v>
      </c>
      <c r="H23" s="430" t="str">
        <f>payesh!X13</f>
        <v>اكرم پور كاوه</v>
      </c>
      <c r="I23" s="431">
        <f>payesh!X14</f>
        <v>0</v>
      </c>
      <c r="J23" s="430" t="str">
        <f>payesh!X9</f>
        <v>ترابی</v>
      </c>
      <c r="K23" s="430" t="str">
        <f>payesh!X18</f>
        <v>ت4</v>
      </c>
      <c r="L23" s="430">
        <f>payesh!X8</f>
        <v>0</v>
      </c>
      <c r="M23" s="430">
        <f>payesh!X46</f>
        <v>26</v>
      </c>
      <c r="N23" s="431">
        <f>payesh!X17</f>
        <v>713435658</v>
      </c>
      <c r="O23" s="431">
        <f>payesh!X16</f>
        <v>26</v>
      </c>
      <c r="P23" s="430" t="str">
        <f>payesh!X19</f>
        <v>شيما پوركاوه</v>
      </c>
      <c r="Q23" s="430" t="str">
        <f>payesh!X20</f>
        <v>كبري حسنوندعموزاده</v>
      </c>
      <c r="R23" s="430" t="str">
        <f>payesh!X21</f>
        <v>ساره حسنوندعموزاده</v>
      </c>
      <c r="S23" s="430">
        <f>payesh!$X$55</f>
        <v>1500000</v>
      </c>
      <c r="T23" s="446" t="str">
        <f>payesh!X64</f>
        <v>1393/8/20</v>
      </c>
      <c r="U23" s="430">
        <f>payesh!$X$56</f>
        <v>1500000</v>
      </c>
      <c r="V23" s="446" t="str">
        <f>payesh!X65</f>
        <v>1393/11/1</v>
      </c>
      <c r="W23" s="430" t="str">
        <f>payesh!X78</f>
        <v>93/11/10</v>
      </c>
      <c r="X23" s="430">
        <f>payesh!X79</f>
        <v>82</v>
      </c>
      <c r="Y23" s="430" t="str">
        <f>payesh!$X$83</f>
        <v>94/6/2</v>
      </c>
      <c r="Z23" s="430">
        <f>payesh!$X$84</f>
        <v>83</v>
      </c>
      <c r="AA23" s="430">
        <f>payesh!X86</f>
        <v>210000000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دره شهر</v>
      </c>
      <c r="E24" s="422" t="str">
        <f>payesh!Y5</f>
        <v>ارمو</v>
      </c>
      <c r="F24" s="422" t="str">
        <f>payesh!Y6</f>
        <v>سرمایه</v>
      </c>
      <c r="G24" s="422" t="str">
        <f>payesh!Y10</f>
        <v>کلینیک طلوع مهر</v>
      </c>
      <c r="H24" s="422" t="str">
        <f>payesh!Y13</f>
        <v>اكرم پور كاوه</v>
      </c>
      <c r="I24" s="423">
        <f>payesh!Y14</f>
        <v>0</v>
      </c>
      <c r="J24" s="422" t="str">
        <f>payesh!Y9</f>
        <v>ترابی</v>
      </c>
      <c r="K24" s="422" t="str">
        <f>payesh!Y18</f>
        <v>پ11</v>
      </c>
      <c r="L24" s="422">
        <f>payesh!Y8</f>
        <v>0</v>
      </c>
      <c r="M24" s="422" t="str">
        <f>payesh!Y46</f>
        <v>25هرماه</v>
      </c>
      <c r="N24" s="423">
        <f>payesh!Y17</f>
        <v>731529862</v>
      </c>
      <c r="O24" s="423">
        <f>payesh!Y16</f>
        <v>21</v>
      </c>
      <c r="P24" s="422" t="str">
        <f>payesh!Y19</f>
        <v>طیبه حسنوند</v>
      </c>
      <c r="Q24" s="422" t="str">
        <f>payesh!Y20</f>
        <v>معصومه عموزاده</v>
      </c>
      <c r="R24" s="422" t="str">
        <f>payesh!Y21</f>
        <v>فهیمه داودنژاد</v>
      </c>
      <c r="S24" s="422">
        <f>payesh!$Y$55</f>
        <v>1500000</v>
      </c>
      <c r="T24" s="445" t="str">
        <f>payesh!Y64</f>
        <v>1394/3/2</v>
      </c>
      <c r="U24" s="422">
        <f>payesh!$Y$56</f>
        <v>1500000</v>
      </c>
      <c r="V24" s="445" t="str">
        <f>payesh!Y65</f>
        <v>94/6/9</v>
      </c>
      <c r="W24" s="422">
        <f>payesh!Y78</f>
        <v>0</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دره شهر</v>
      </c>
      <c r="E25" s="430" t="str">
        <f>payesh!Z5</f>
        <v>قلعه تسمه</v>
      </c>
      <c r="F25" s="430" t="str">
        <f>payesh!Z6</f>
        <v>زنبق</v>
      </c>
      <c r="G25" s="430" t="str">
        <f>payesh!Z10</f>
        <v>کلینیک طلوع مهر</v>
      </c>
      <c r="H25" s="430" t="str">
        <f>payesh!Z13</f>
        <v>فریبا چترزرین</v>
      </c>
      <c r="I25" s="431">
        <f>payesh!Z14</f>
        <v>0</v>
      </c>
      <c r="J25" s="430" t="str">
        <f>payesh!Z9</f>
        <v>ترابی</v>
      </c>
      <c r="K25" s="430" t="str">
        <f>payesh!Z18</f>
        <v>پ12</v>
      </c>
      <c r="L25" s="430">
        <f>payesh!Z8</f>
        <v>0</v>
      </c>
      <c r="M25" s="430" t="str">
        <f>payesh!Z46</f>
        <v>23هرماه</v>
      </c>
      <c r="N25" s="431">
        <f>payesh!Z17</f>
        <v>737641040</v>
      </c>
      <c r="O25" s="431">
        <f>payesh!Z16</f>
        <v>17</v>
      </c>
      <c r="P25" s="430" t="str">
        <f>payesh!Z19</f>
        <v>نسرین شمسی</v>
      </c>
      <c r="Q25" s="430" t="str">
        <f>payesh!Z20</f>
        <v>مهری احمدی</v>
      </c>
      <c r="R25" s="430" t="str">
        <f>payesh!Z21</f>
        <v>زینب تمری</v>
      </c>
      <c r="S25" s="430">
        <f>payesh!$Z$55</f>
        <v>1500000</v>
      </c>
      <c r="T25" s="446" t="str">
        <f>payesh!Z64</f>
        <v>1394/3/1</v>
      </c>
      <c r="U25" s="430">
        <f>payesh!$Z$56</f>
        <v>1500000</v>
      </c>
      <c r="V25" s="446" t="str">
        <f>payesh!Z65</f>
        <v>94/6/9</v>
      </c>
      <c r="W25" s="430" t="str">
        <f>payesh!Z78</f>
        <v>95/3/4</v>
      </c>
      <c r="X25" s="430">
        <f>payesh!Z79</f>
        <v>75</v>
      </c>
      <c r="Y25" s="430" t="str">
        <f>payesh!$Z$83</f>
        <v>95/3/11</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دره شهر</v>
      </c>
      <c r="E26" s="422" t="str">
        <f>payesh!AA5</f>
        <v>جهادآباد</v>
      </c>
      <c r="F26" s="422" t="str">
        <f>payesh!AA6</f>
        <v>قاصدک</v>
      </c>
      <c r="G26" s="422" t="str">
        <f>payesh!AA10</f>
        <v>کلینیک طلوع مهر</v>
      </c>
      <c r="H26" s="422" t="str">
        <f>payesh!AA13</f>
        <v>سمیه شادی</v>
      </c>
      <c r="I26" s="423">
        <f>payesh!AA14</f>
        <v>0</v>
      </c>
      <c r="J26" s="422" t="str">
        <f>payesh!AA9</f>
        <v>ترابی</v>
      </c>
      <c r="K26" s="422" t="str">
        <f>payesh!AA18</f>
        <v>پ12</v>
      </c>
      <c r="L26" s="422">
        <f>payesh!AA8</f>
        <v>0</v>
      </c>
      <c r="M26" s="422" t="str">
        <f>payesh!AA46</f>
        <v>25هرماه</v>
      </c>
      <c r="N26" s="423">
        <f>payesh!AA17</f>
        <v>489793536</v>
      </c>
      <c r="O26" s="423">
        <f>payesh!AA16</f>
        <v>18</v>
      </c>
      <c r="P26" s="422" t="str">
        <f>payesh!AA19</f>
        <v>لیلا فتحی</v>
      </c>
      <c r="Q26" s="422" t="str">
        <f>payesh!AA20</f>
        <v>اکرم بیات</v>
      </c>
      <c r="R26" s="422" t="str">
        <f>payesh!AA21</f>
        <v>طاهره خسروپور</v>
      </c>
      <c r="S26" s="422">
        <f>payesh!$AA$55</f>
        <v>1500000</v>
      </c>
      <c r="T26" s="445" t="str">
        <f>payesh!AA64</f>
        <v>1394/3/1</v>
      </c>
      <c r="U26" s="422">
        <f>payesh!$AA$56</f>
        <v>1500000</v>
      </c>
      <c r="V26" s="445" t="str">
        <f>payesh!AA65</f>
        <v>94/6/9</v>
      </c>
      <c r="W26" s="422" t="str">
        <f>payesh!AA78</f>
        <v>95/3/4</v>
      </c>
      <c r="X26" s="422">
        <f>payesh!AA79</f>
        <v>0</v>
      </c>
      <c r="Y26" s="422" t="str">
        <f>payesh!$AA$83</f>
        <v>95/4/8</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ایلام</v>
      </c>
      <c r="D27" s="430" t="str">
        <f>payesh!AB4</f>
        <v>دره شهر</v>
      </c>
      <c r="E27" s="430" t="str">
        <f>payesh!AB5</f>
        <v>جهادآباد</v>
      </c>
      <c r="F27" s="430" t="str">
        <f>payesh!AB6</f>
        <v>ارکیده</v>
      </c>
      <c r="G27" s="430" t="str">
        <f>payesh!AB10</f>
        <v>کلینیک طلوع مهر</v>
      </c>
      <c r="H27" s="430" t="str">
        <f>payesh!AB13</f>
        <v>سمیه شادی</v>
      </c>
      <c r="I27" s="431">
        <f>payesh!AB14</f>
        <v>0</v>
      </c>
      <c r="J27" s="430" t="str">
        <f>payesh!AB9</f>
        <v>ترابی</v>
      </c>
      <c r="K27" s="430" t="str">
        <f>payesh!AB18</f>
        <v>پ12</v>
      </c>
      <c r="L27" s="430">
        <f>payesh!AB8</f>
        <v>0</v>
      </c>
      <c r="M27" s="430" t="str">
        <f>payesh!AB46</f>
        <v>25هرماه</v>
      </c>
      <c r="N27" s="431">
        <f>payesh!AB17</f>
        <v>737826213</v>
      </c>
      <c r="O27" s="431">
        <f>payesh!AB16</f>
        <v>18</v>
      </c>
      <c r="P27" s="430" t="str">
        <f>payesh!AB19</f>
        <v>فرشته آبتین</v>
      </c>
      <c r="Q27" s="430" t="str">
        <f>payesh!AB20</f>
        <v>اکرم خسروی</v>
      </c>
      <c r="R27" s="430" t="str">
        <f>payesh!AB21</f>
        <v>فاطمه سیفی</v>
      </c>
      <c r="S27" s="430">
        <f>payesh!$AB$55</f>
        <v>1500000</v>
      </c>
      <c r="T27" s="446" t="str">
        <f>payesh!AB64</f>
        <v>1394/3/1</v>
      </c>
      <c r="U27" s="430">
        <f>payesh!$AB$56</f>
        <v>1500000</v>
      </c>
      <c r="V27" s="446" t="str">
        <f>payesh!AB65</f>
        <v>94/6/9</v>
      </c>
      <c r="W27" s="430" t="str">
        <f>payesh!AB78</f>
        <v>95/3/4</v>
      </c>
      <c r="X27" s="430">
        <f>payesh!AB79</f>
        <v>77</v>
      </c>
      <c r="Y27" s="430" t="str">
        <f>payesh!$AB$83</f>
        <v>95/3/11</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t="str">
        <f>payesh!AC3</f>
        <v>ایلام</v>
      </c>
      <c r="D28" s="422" t="str">
        <f>payesh!AC4</f>
        <v>دره شهر</v>
      </c>
      <c r="E28" s="422" t="str">
        <f>payesh!AC5</f>
        <v>قلعه تسمه</v>
      </c>
      <c r="F28" s="422" t="str">
        <f>payesh!AC6</f>
        <v>نرگس قلعه تسمه</v>
      </c>
      <c r="G28" s="422" t="str">
        <f>payesh!AC10</f>
        <v>کلینیک طلوع مهر</v>
      </c>
      <c r="H28" s="422" t="str">
        <f>payesh!AC13</f>
        <v>مهری احمدی</v>
      </c>
      <c r="I28" s="423">
        <f>payesh!AC14</f>
        <v>9186147431</v>
      </c>
      <c r="J28" s="422" t="str">
        <f>payesh!AC9</f>
        <v>ترابی</v>
      </c>
      <c r="K28" s="422" t="str">
        <f>payesh!AC18</f>
        <v>پ4</v>
      </c>
      <c r="L28" s="422">
        <f>payesh!AC8</f>
        <v>0</v>
      </c>
      <c r="M28" s="422" t="str">
        <f>payesh!AC46</f>
        <v>28هرماه</v>
      </c>
      <c r="N28" s="423">
        <f>payesh!AC17</f>
        <v>791566166</v>
      </c>
      <c r="O28" s="423">
        <f>payesh!AC16</f>
        <v>2</v>
      </c>
      <c r="P28" s="422" t="str">
        <f>payesh!AC19</f>
        <v>بانو بیگی</v>
      </c>
      <c r="Q28" s="422" t="str">
        <f>payesh!AC20</f>
        <v>طیبه عبدیان</v>
      </c>
      <c r="R28" s="422" t="str">
        <f>payesh!AC21</f>
        <v>مهرگان شمسی</v>
      </c>
      <c r="S28" s="422">
        <f>payesh!$AC$55</f>
        <v>1500000</v>
      </c>
      <c r="T28" s="445">
        <f>payesh!AC64</f>
        <v>0</v>
      </c>
      <c r="U28" s="422">
        <f>payesh!$AC$56</f>
        <v>1500000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t="str">
        <f>payesh!AD3</f>
        <v>ایلام</v>
      </c>
      <c r="D29" s="430" t="str">
        <f>payesh!AD4</f>
        <v>دره شهر</v>
      </c>
      <c r="E29" s="430" t="str">
        <f>payesh!AD5</f>
        <v>کله جوب</v>
      </c>
      <c r="F29" s="430" t="str">
        <f>payesh!AD6</f>
        <v>کبودبام</v>
      </c>
      <c r="G29" s="430" t="str">
        <f>payesh!AD10</f>
        <v>کلینیک طلوع مهر</v>
      </c>
      <c r="H29" s="430" t="str">
        <f>payesh!AD13</f>
        <v>زینب شکری</v>
      </c>
      <c r="I29" s="431">
        <f>payesh!AD14</f>
        <v>0</v>
      </c>
      <c r="J29" s="430" t="str">
        <f>payesh!AD9</f>
        <v>ترابی</v>
      </c>
      <c r="K29" s="430" t="str">
        <f>payesh!AD18</f>
        <v>پ4</v>
      </c>
      <c r="L29" s="430">
        <f>payesh!AD8</f>
        <v>0</v>
      </c>
      <c r="M29" s="430" t="str">
        <f>payesh!AD46</f>
        <v>28هرماه</v>
      </c>
      <c r="N29" s="431">
        <f>payesh!AD17</f>
        <v>791529384</v>
      </c>
      <c r="O29" s="431">
        <f>payesh!AD16</f>
        <v>2</v>
      </c>
      <c r="P29" s="430" t="str">
        <f>payesh!AD19</f>
        <v>فرشتنه حیدری</v>
      </c>
      <c r="Q29" s="430" t="str">
        <f>payesh!AD20</f>
        <v>زهرافاضلی</v>
      </c>
      <c r="R29" s="430" t="str">
        <f>payesh!AD21</f>
        <v>زهرا شیرخدا</v>
      </c>
      <c r="S29" s="430">
        <f>payesh!$AD$55</f>
        <v>1500000</v>
      </c>
      <c r="T29" s="446">
        <f>payesh!AD64</f>
        <v>0</v>
      </c>
      <c r="U29" s="430">
        <f>payesh!$AD$56</f>
        <v>1500000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t="str">
        <f>payesh!AE3</f>
        <v>ایلام</v>
      </c>
      <c r="D30" s="422" t="str">
        <f>payesh!AE4</f>
        <v>دره شهر</v>
      </c>
      <c r="E30" s="422" t="str">
        <f>payesh!AE5</f>
        <v>جهانگیر آباد</v>
      </c>
      <c r="F30" s="422" t="str">
        <f>payesh!AE6</f>
        <v>مهرگان</v>
      </c>
      <c r="G30" s="422" t="str">
        <f>payesh!AE10</f>
        <v>کلینیک طلوع مهر</v>
      </c>
      <c r="H30" s="422" t="str">
        <f>payesh!AE13</f>
        <v>زینب شکری</v>
      </c>
      <c r="I30" s="423">
        <f>payesh!AE14</f>
        <v>0</v>
      </c>
      <c r="J30" s="422" t="str">
        <f>payesh!AE9</f>
        <v>ترابی</v>
      </c>
      <c r="K30" s="422" t="str">
        <f>payesh!AE18</f>
        <v>پ4</v>
      </c>
      <c r="L30" s="422">
        <f>payesh!AE8</f>
        <v>0</v>
      </c>
      <c r="M30" s="422" t="str">
        <f>payesh!AE46</f>
        <v>28هرماه</v>
      </c>
      <c r="N30" s="423">
        <f>payesh!AE17</f>
        <v>791606984</v>
      </c>
      <c r="O30" s="423">
        <f>payesh!AE16</f>
        <v>2</v>
      </c>
      <c r="P30" s="422" t="str">
        <f>payesh!AE19</f>
        <v>مهناز زینی وند</v>
      </c>
      <c r="Q30" s="422" t="str">
        <f>payesh!AE20</f>
        <v>گیتی حیدری</v>
      </c>
      <c r="R30" s="422" t="str">
        <f>payesh!AE21</f>
        <v>فائزه نظری</v>
      </c>
      <c r="S30" s="422">
        <f>payesh!$AE$55</f>
        <v>1500000</v>
      </c>
      <c r="T30" s="445">
        <f>payesh!AE64</f>
        <v>0</v>
      </c>
      <c r="U30" s="422">
        <f>payesh!$AE$56</f>
        <v>1500000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t="str">
        <f>payesh!AF3</f>
        <v>ایلام</v>
      </c>
      <c r="D31" s="430" t="str">
        <f>payesh!AF4</f>
        <v>دره شهر</v>
      </c>
      <c r="E31" s="430" t="str">
        <f>payesh!AF5</f>
        <v>بهمن آباد</v>
      </c>
      <c r="F31" s="430" t="str">
        <f>payesh!AF6</f>
        <v>زاگرس</v>
      </c>
      <c r="G31" s="430" t="str">
        <f>payesh!AF10</f>
        <v>کلینیک طلوع مهر</v>
      </c>
      <c r="H31" s="430" t="str">
        <f>payesh!AF13</f>
        <v>زینب شکری</v>
      </c>
      <c r="I31" s="431">
        <f>payesh!AF14</f>
        <v>0</v>
      </c>
      <c r="J31" s="430" t="str">
        <f>payesh!AF9</f>
        <v>ترابی</v>
      </c>
      <c r="K31" s="430" t="str">
        <f>payesh!AF18</f>
        <v>پ4</v>
      </c>
      <c r="L31" s="430">
        <f>payesh!AF8</f>
        <v>0</v>
      </c>
      <c r="M31" s="430" t="str">
        <f>payesh!AF46</f>
        <v>28هرماه</v>
      </c>
      <c r="N31" s="431">
        <f>payesh!AF17</f>
        <v>791461222</v>
      </c>
      <c r="O31" s="431">
        <f>payesh!AF16</f>
        <v>2</v>
      </c>
      <c r="P31" s="430" t="str">
        <f>payesh!AF19</f>
        <v>مستانه قاسم نسب</v>
      </c>
      <c r="Q31" s="430" t="str">
        <f>payesh!AF20</f>
        <v>فرشته رشنو</v>
      </c>
      <c r="R31" s="430" t="str">
        <f>payesh!AF21</f>
        <v>عاطفه شیخ محمدی</v>
      </c>
      <c r="S31" s="430">
        <f>payesh!$AF$55</f>
        <v>1500000</v>
      </c>
      <c r="T31" s="446">
        <f>payesh!AF64</f>
        <v>0</v>
      </c>
      <c r="U31" s="430">
        <f>payesh!$AF$56</f>
        <v>1500000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t="str">
        <f>payesh!AG3</f>
        <v>ایلام</v>
      </c>
      <c r="D32" s="422" t="str">
        <f>payesh!AG4</f>
        <v>دره شهر</v>
      </c>
      <c r="E32" s="422" t="str">
        <f>payesh!AG5</f>
        <v>وزیر آباد</v>
      </c>
      <c r="F32" s="422" t="str">
        <f>payesh!AG6</f>
        <v>سیمره وزیرآباد</v>
      </c>
      <c r="G32" s="422" t="str">
        <f>payesh!AG10</f>
        <v>کلینیک طلوع مهر</v>
      </c>
      <c r="H32" s="422" t="str">
        <f>payesh!AG13</f>
        <v>زینب حاجی</v>
      </c>
      <c r="I32" s="423">
        <f>payesh!AG14</f>
        <v>9169582982</v>
      </c>
      <c r="J32" s="422" t="str">
        <f>payesh!AG9</f>
        <v>ترابی</v>
      </c>
      <c r="K32" s="422" t="str">
        <f>payesh!AG18</f>
        <v>پ5</v>
      </c>
      <c r="L32" s="422">
        <f>payesh!AG8</f>
        <v>0</v>
      </c>
      <c r="M32" s="422" t="str">
        <f>payesh!AG46</f>
        <v>هرماه28</v>
      </c>
      <c r="N32" s="423">
        <f>payesh!AG17</f>
        <v>791503547</v>
      </c>
      <c r="O32" s="423">
        <f>payesh!AG16</f>
        <v>2</v>
      </c>
      <c r="P32" s="422" t="str">
        <f>payesh!AG19</f>
        <v>صغری نادری</v>
      </c>
      <c r="Q32" s="422" t="str">
        <f>payesh!AG20</f>
        <v>کلثوم حاجی</v>
      </c>
      <c r="R32" s="422" t="str">
        <f>payesh!AG21</f>
        <v>فریده طهماسبی</v>
      </c>
      <c r="S32" s="422">
        <f>payesh!$AG$55</f>
        <v>1500000</v>
      </c>
      <c r="T32" s="445">
        <f>payesh!AG64</f>
        <v>0</v>
      </c>
      <c r="U32" s="422">
        <f>payesh!$AG$56</f>
        <v>1500000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t="str">
        <f>payesh!AH3</f>
        <v>ایلام</v>
      </c>
      <c r="D33" s="430" t="str">
        <f>payesh!AH4</f>
        <v>دره شهر</v>
      </c>
      <c r="E33" s="430">
        <f>payesh!AH5</f>
        <v>0</v>
      </c>
      <c r="F33" s="430">
        <f>payesh!AH6</f>
        <v>0</v>
      </c>
      <c r="G33" s="430" t="str">
        <f>payesh!AH10</f>
        <v>کلینیک طلوع مهر</v>
      </c>
      <c r="H33" s="430">
        <f>payesh!AH13</f>
        <v>0</v>
      </c>
      <c r="I33" s="431">
        <f>payesh!AH14</f>
        <v>0</v>
      </c>
      <c r="J33" s="430" t="str">
        <f>payesh!AH9</f>
        <v>ترابی</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algorithmName="SHA-512" hashValue="mEyQxBv5Uj8iypoe1zkzU7eWpBxWnt2qc5PGtU478yPPjpXI/fCvvs5UXGuCTniSHUkHOp7d9YD9MIVVw5Pc2Q==" saltValue="q8rrKQ9wL/NkI+yuegffz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sqref="A1:XFD104857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0.99999999999999989</v>
      </c>
      <c r="F3" s="90"/>
    </row>
    <row r="4" spans="2:6" ht="15" customHeight="1" x14ac:dyDescent="0.25">
      <c r="B4" s="663"/>
      <c r="C4" s="664"/>
      <c r="D4" s="113" t="s">
        <v>92</v>
      </c>
      <c r="E4" s="139">
        <f>SUMPRODUCT((payesh!E11:ED11&lt;&gt;"")/COUNTIF(payesh!E11:ED11,payesh!E11:ED11&amp;""))</f>
        <v>0.99999999999999989</v>
      </c>
      <c r="F4" s="90"/>
    </row>
    <row r="5" spans="2:6" ht="15" customHeight="1" thickBot="1" x14ac:dyDescent="0.3">
      <c r="B5" s="665"/>
      <c r="C5" s="666"/>
      <c r="D5" s="114" t="s">
        <v>175</v>
      </c>
      <c r="E5" s="140">
        <f>SUMPRODUCT((payesh!E13:ED13&lt;&gt;"")/COUNTIF(payesh!E13:ED13,payesh!E13:ED13&amp;""))</f>
        <v>8</v>
      </c>
      <c r="F5" s="137"/>
    </row>
    <row r="6" spans="2:6" ht="15" customHeight="1" x14ac:dyDescent="0.25">
      <c r="B6" s="667" t="s">
        <v>11</v>
      </c>
      <c r="C6" s="668"/>
      <c r="D6" s="115" t="s">
        <v>176</v>
      </c>
      <c r="E6" s="141">
        <f>SUMPRODUCT((payesh!E4:ED4&lt;&gt;"")/COUNTIF(payesh!E4:ED4,payesh!E4:ED4&amp;""))</f>
        <v>0.99999999999999989</v>
      </c>
      <c r="F6" s="137"/>
    </row>
    <row r="7" spans="2:6" ht="15" customHeight="1" x14ac:dyDescent="0.25">
      <c r="B7" s="669"/>
      <c r="C7" s="670"/>
      <c r="D7" s="115" t="s">
        <v>93</v>
      </c>
      <c r="E7" s="142">
        <f>SUMPRODUCT((payesh!E5:ED5&lt;&gt;"")/COUNTIF(payesh!E5:ED5,payesh!E5:ED5&amp;""))</f>
        <v>12.000000000000002</v>
      </c>
      <c r="F7" s="90"/>
    </row>
    <row r="8" spans="2:6" ht="15" customHeight="1" x14ac:dyDescent="0.25">
      <c r="B8" s="669"/>
      <c r="C8" s="670"/>
      <c r="D8" s="116" t="s">
        <v>177</v>
      </c>
      <c r="E8" s="142">
        <v>0</v>
      </c>
      <c r="F8" s="137"/>
    </row>
    <row r="9" spans="2:6" ht="15" customHeight="1" x14ac:dyDescent="0.25">
      <c r="B9" s="669"/>
      <c r="C9" s="670"/>
      <c r="D9" s="116" t="s">
        <v>94</v>
      </c>
      <c r="E9" s="142">
        <f>COUNT(payesh!E22:ED22)</f>
        <v>28</v>
      </c>
      <c r="F9" s="90"/>
    </row>
    <row r="10" spans="2:6" ht="15" customHeight="1" x14ac:dyDescent="0.25">
      <c r="B10" s="669"/>
      <c r="C10" s="670"/>
      <c r="D10" s="116" t="s">
        <v>178</v>
      </c>
      <c r="E10" s="142">
        <f>SUM(payesh!E22:ED22)</f>
        <v>431</v>
      </c>
      <c r="F10" s="137"/>
    </row>
    <row r="11" spans="2:6" ht="15" customHeight="1" x14ac:dyDescent="0.25">
      <c r="B11" s="669"/>
      <c r="C11" s="670"/>
      <c r="D11" s="116" t="s">
        <v>95</v>
      </c>
      <c r="E11" s="142">
        <f>E10/E9</f>
        <v>15.392857142857142</v>
      </c>
      <c r="F11" s="137"/>
    </row>
    <row r="12" spans="2:6" ht="15" customHeight="1" x14ac:dyDescent="0.25">
      <c r="B12" s="669"/>
      <c r="C12" s="670"/>
      <c r="D12" s="116" t="s">
        <v>1</v>
      </c>
      <c r="E12" s="142">
        <f>SUM(payesh!E23:ED23)</f>
        <v>431</v>
      </c>
      <c r="F12" s="137"/>
    </row>
    <row r="13" spans="2:6" ht="15" customHeight="1" x14ac:dyDescent="0.25">
      <c r="B13" s="669"/>
      <c r="C13" s="670"/>
      <c r="D13" s="116" t="s">
        <v>3</v>
      </c>
      <c r="E13" s="143">
        <f>(E12*100)/E10</f>
        <v>100</v>
      </c>
      <c r="F13" s="90"/>
    </row>
    <row r="14" spans="2:6" ht="15" customHeight="1" x14ac:dyDescent="0.25">
      <c r="B14" s="669"/>
      <c r="C14" s="670"/>
      <c r="D14" s="116" t="s">
        <v>96</v>
      </c>
      <c r="E14" s="142">
        <f>SUM(payesh!E26:ED26)</f>
        <v>20</v>
      </c>
      <c r="F14" s="137"/>
    </row>
    <row r="15" spans="2:6" ht="16.5" customHeight="1" x14ac:dyDescent="0.25">
      <c r="B15" s="669"/>
      <c r="C15" s="670"/>
      <c r="D15" s="116" t="s">
        <v>179</v>
      </c>
      <c r="E15" s="143">
        <f>(E14*100)/E12</f>
        <v>4.6403712296983759</v>
      </c>
      <c r="F15" s="90"/>
    </row>
    <row r="16" spans="2:6" ht="15" customHeight="1" thickBot="1" x14ac:dyDescent="0.3">
      <c r="B16" s="671"/>
      <c r="C16" s="672"/>
      <c r="D16" s="116" t="s">
        <v>180</v>
      </c>
      <c r="E16" s="144">
        <f>AVERAGE(payesh!E29:ED29)</f>
        <v>32.200000000000003</v>
      </c>
      <c r="F16" s="137"/>
    </row>
    <row r="17" spans="2:6" ht="15.75" customHeight="1" x14ac:dyDescent="0.25">
      <c r="B17" s="673" t="s">
        <v>181</v>
      </c>
      <c r="C17" s="674"/>
      <c r="D17" s="117" t="s">
        <v>182</v>
      </c>
      <c r="E17" s="145">
        <f>SUM(payesh!E62:ED62)/1000</f>
        <v>1372529.192</v>
      </c>
      <c r="F17" s="90"/>
    </row>
    <row r="18" spans="2:6" ht="14.25" customHeight="1" x14ac:dyDescent="0.25">
      <c r="B18" s="675"/>
      <c r="C18" s="676"/>
      <c r="D18" s="118" t="s">
        <v>183</v>
      </c>
      <c r="E18" s="146">
        <f>SUM(payesh!E68:ED68)</f>
        <v>605</v>
      </c>
      <c r="F18" s="137"/>
    </row>
    <row r="19" spans="2:6" ht="14.25" customHeight="1" x14ac:dyDescent="0.25">
      <c r="B19" s="675"/>
      <c r="C19" s="676"/>
      <c r="D19" s="118" t="s">
        <v>184</v>
      </c>
      <c r="E19" s="146">
        <f>SUM(payesh!E67:ED67)/1000</f>
        <v>3191340</v>
      </c>
      <c r="F19" s="90"/>
    </row>
    <row r="20" spans="2:6" ht="14.25" customHeight="1" x14ac:dyDescent="0.25">
      <c r="B20" s="675"/>
      <c r="C20" s="676"/>
      <c r="D20" s="118" t="s">
        <v>97</v>
      </c>
      <c r="E20" s="146">
        <f>E19/E18</f>
        <v>5274.9421487603304</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0.99999999999999989</v>
      </c>
      <c r="F22" s="137"/>
    </row>
    <row r="23" spans="2:6" ht="14.25" customHeight="1" thickBot="1" x14ac:dyDescent="0.3">
      <c r="B23" s="679"/>
      <c r="C23" s="683"/>
      <c r="D23" s="121" t="s">
        <v>100</v>
      </c>
      <c r="E23" s="416">
        <f>COUNT(payesh!E84:ED84)</f>
        <v>14</v>
      </c>
      <c r="F23" s="90"/>
    </row>
    <row r="24" spans="2:6" ht="14.25" customHeight="1" x14ac:dyDescent="0.25">
      <c r="B24" s="680"/>
      <c r="C24" s="684" t="s">
        <v>186</v>
      </c>
      <c r="D24" s="122" t="s">
        <v>187</v>
      </c>
      <c r="E24" s="414">
        <f>COUNT(payesh!E86:ED86)</f>
        <v>30</v>
      </c>
      <c r="F24" s="137"/>
    </row>
    <row r="25" spans="2:6" ht="14.25" customHeight="1" x14ac:dyDescent="0.25">
      <c r="B25" s="680"/>
      <c r="C25" s="684"/>
      <c r="D25" s="123" t="s">
        <v>188</v>
      </c>
      <c r="E25" s="148">
        <f>SUM(payesh!E86:ED86)/1000</f>
        <v>2906400</v>
      </c>
      <c r="F25" s="90"/>
    </row>
    <row r="26" spans="2:6" ht="14.25" customHeight="1" x14ac:dyDescent="0.25">
      <c r="B26" s="680"/>
      <c r="C26" s="684"/>
      <c r="D26" s="123" t="s">
        <v>101</v>
      </c>
      <c r="E26" s="148">
        <f>AVERAGE(payesh!E89:ED89)</f>
        <v>19.5</v>
      </c>
      <c r="F26" s="137"/>
    </row>
    <row r="27" spans="2:6" ht="28.5" x14ac:dyDescent="0.25">
      <c r="B27" s="680"/>
      <c r="C27" s="684" t="s">
        <v>186</v>
      </c>
      <c r="D27" s="123" t="s">
        <v>102</v>
      </c>
      <c r="E27" s="148">
        <f>AVERAGE(payesh!E90:ED90)</f>
        <v>0.21130434782608704</v>
      </c>
    </row>
    <row r="28" spans="2:6" x14ac:dyDescent="0.25">
      <c r="B28" s="680"/>
      <c r="C28" s="684"/>
      <c r="D28" s="123" t="s">
        <v>103</v>
      </c>
      <c r="E28" s="148">
        <f>SUM(payesh!E91:ED91)</f>
        <v>213</v>
      </c>
    </row>
    <row r="29" spans="2:6" x14ac:dyDescent="0.25">
      <c r="B29" s="680"/>
      <c r="C29" s="684"/>
      <c r="D29" s="123" t="s">
        <v>104</v>
      </c>
      <c r="E29" s="149">
        <f>E25/E28</f>
        <v>13645.070422535211</v>
      </c>
    </row>
    <row r="30" spans="2:6" ht="19.5" thickBot="1" x14ac:dyDescent="0.3">
      <c r="B30" s="680"/>
      <c r="C30" s="685"/>
      <c r="D30" s="124" t="s">
        <v>105</v>
      </c>
      <c r="E30" s="150" t="e">
        <f>AVERAGE(payesh!E136:ED136)</f>
        <v>#DIV/0!</v>
      </c>
    </row>
    <row r="31" spans="2:6" ht="18" customHeight="1" x14ac:dyDescent="0.25">
      <c r="B31" s="680"/>
      <c r="C31" s="686" t="s">
        <v>189</v>
      </c>
      <c r="D31" s="122" t="s">
        <v>190</v>
      </c>
      <c r="E31" s="147">
        <f>COUNT(payesh!E99:ED99)</f>
        <v>0</v>
      </c>
    </row>
    <row r="32" spans="2:6" x14ac:dyDescent="0.25">
      <c r="B32" s="680"/>
      <c r="C32" s="684"/>
      <c r="D32" s="123" t="s">
        <v>188</v>
      </c>
      <c r="E32" s="148">
        <f>SUM(payesh!E99:ED99)/1000</f>
        <v>0</v>
      </c>
    </row>
    <row r="33" spans="2:14" x14ac:dyDescent="0.25">
      <c r="B33" s="680"/>
      <c r="C33" s="684"/>
      <c r="D33" s="123" t="s">
        <v>191</v>
      </c>
      <c r="E33" s="148" t="e">
        <f>AVERAGE(payesh!E102:ED102)</f>
        <v>#DIV/0!</v>
      </c>
    </row>
    <row r="34" spans="2:14" ht="28.5" x14ac:dyDescent="0.25">
      <c r="B34" s="680"/>
      <c r="C34" s="684" t="s">
        <v>189</v>
      </c>
      <c r="D34" s="123" t="s">
        <v>102</v>
      </c>
      <c r="E34" s="148" t="e">
        <f>AVERAGE(payesh!E103:ED103)</f>
        <v>#DIV/0!</v>
      </c>
    </row>
    <row r="35" spans="2:14" x14ac:dyDescent="0.25">
      <c r="B35" s="680"/>
      <c r="C35" s="684"/>
      <c r="D35" s="123" t="s">
        <v>192</v>
      </c>
      <c r="E35" s="148">
        <f>SUM(payesh!E104:ED104)</f>
        <v>0</v>
      </c>
      <c r="N35" s="151"/>
    </row>
    <row r="36" spans="2:14" x14ac:dyDescent="0.25">
      <c r="B36" s="680"/>
      <c r="C36" s="684"/>
      <c r="D36" s="123" t="s">
        <v>193</v>
      </c>
      <c r="E36" s="149" t="e">
        <f>E32/E35</f>
        <v>#DIV/0!</v>
      </c>
    </row>
    <row r="37" spans="2:14" ht="19.5" thickBot="1" x14ac:dyDescent="0.3">
      <c r="B37" s="680"/>
      <c r="C37" s="685"/>
      <c r="D37" s="125" t="s">
        <v>105</v>
      </c>
      <c r="E37" s="150" t="e">
        <f>AVERAGE(payesh!E140:ED140)</f>
        <v>#DIV/0!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2906400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3</v>
      </c>
    </row>
    <row r="48" spans="2:14" x14ac:dyDescent="0.25">
      <c r="B48" s="648"/>
      <c r="C48" s="649"/>
      <c r="D48" s="130" t="s">
        <v>203</v>
      </c>
      <c r="E48" s="154">
        <f>SUMIF(payesh!E8:ED8,"غیرفعال",payesh!E22:ED22)</f>
        <v>38</v>
      </c>
    </row>
    <row r="49" spans="2:5" x14ac:dyDescent="0.25">
      <c r="B49" s="648"/>
      <c r="C49" s="649"/>
      <c r="D49" s="130" t="s">
        <v>204</v>
      </c>
      <c r="E49" s="154">
        <f>SUMIF(payesh!E8:ED8,"غیرفعال",payesh!E62:ED62)/1000</f>
        <v>195812.5</v>
      </c>
    </row>
    <row r="50" spans="2:5" x14ac:dyDescent="0.25">
      <c r="B50" s="648"/>
      <c r="C50" s="649"/>
      <c r="D50" s="130" t="s">
        <v>205</v>
      </c>
      <c r="E50" s="154">
        <f>SUMIF(payesh!E8:ED8,"غیرفعال",payesh!E68:ED68)</f>
        <v>63</v>
      </c>
    </row>
    <row r="51" spans="2:5" x14ac:dyDescent="0.25">
      <c r="B51" s="648"/>
      <c r="C51" s="649"/>
      <c r="D51" s="130" t="s">
        <v>206</v>
      </c>
      <c r="E51" s="154">
        <f>SUMIF(payesh!E8:ED8,"غیرفعال",payesh!E67:ED67)/1000</f>
        <v>376255</v>
      </c>
    </row>
    <row r="52" spans="2:5" x14ac:dyDescent="0.25">
      <c r="B52" s="648"/>
      <c r="C52" s="649"/>
      <c r="D52" s="130" t="s">
        <v>207</v>
      </c>
      <c r="E52" s="154">
        <f>SUMIF(payesh!E8:ED8,"غیرفعال",payesh!E82:ED82)/1000</f>
        <v>515000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algorithmName="SHA-512" hashValue="fX88/fKL/pHLaQ8t24g7dMHtLBUvUVt0+N7ulkxGVxCjuPwU/hBdblBJjHScCjAEHCV/7n/99ZgpBiE64OKeug==" saltValue="vulGzjOas+IBOKCmB5Yx0Q=="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algorithmName="SHA-512" hashValue="wBVJNVZvdNuY6UNrOsfHUw2vBuQIBNT4pojniY0fuC+vx8OWMGWRYhSSlwDslBNr1jZoZGsaNFDdp7CKrzPTLw==" saltValue="pEizXVQlCwUiE4oeiwznyA=="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A4"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دره شهر</v>
      </c>
      <c r="G5" s="417" t="str">
        <f>SHG!E4</f>
        <v>فاضل آباد</v>
      </c>
      <c r="H5" s="418" t="str">
        <f>payesh!E15</f>
        <v>1392/10/03</v>
      </c>
      <c r="I5" s="417" t="str">
        <f>SHG!F4</f>
        <v>ياس</v>
      </c>
      <c r="J5" s="419"/>
      <c r="K5" s="417">
        <f>payesh!E22</f>
        <v>13</v>
      </c>
      <c r="L5" s="417" t="str">
        <f>SHG!P4</f>
        <v>رقيه جوادي زاده</v>
      </c>
      <c r="M5" s="417" t="str">
        <f>SHG!Q4</f>
        <v>ثمانه دارايي</v>
      </c>
      <c r="N5" s="417" t="str">
        <f>SHG!R4</f>
        <v>زهرا حاجيوند</v>
      </c>
      <c r="O5" s="418">
        <f>SHG!N4</f>
        <v>686330437</v>
      </c>
      <c r="P5" s="417">
        <f>payesh!E62</f>
        <v>63235000</v>
      </c>
      <c r="Q5" s="420">
        <f>payesh!E82</f>
        <v>185000000</v>
      </c>
    </row>
    <row r="6" spans="1:17" ht="18.75" thickBot="1" x14ac:dyDescent="0.45">
      <c r="A6" s="164" t="s">
        <v>231</v>
      </c>
      <c r="B6" s="167">
        <f>COUNTIF(J5:J134,"اعتبارسنجی شده")</f>
        <v>0</v>
      </c>
      <c r="D6" s="427">
        <f>SHG!B5</f>
        <v>2</v>
      </c>
      <c r="E6" s="429" t="str">
        <f>SHG!C5</f>
        <v>ایلام</v>
      </c>
      <c r="F6" s="430" t="str">
        <f>SHG!D5</f>
        <v>دره شهر</v>
      </c>
      <c r="G6" s="430" t="str">
        <f>SHG!E5</f>
        <v>فاضل آباد</v>
      </c>
      <c r="H6" s="431" t="str">
        <f>payesh!F15</f>
        <v>1392/10/03</v>
      </c>
      <c r="I6" s="430" t="str">
        <f>SHG!F5</f>
        <v>نرگس</v>
      </c>
      <c r="J6" s="432"/>
      <c r="K6" s="430">
        <f>payesh!F22</f>
        <v>11</v>
      </c>
      <c r="L6" s="430" t="str">
        <f>SHG!P5</f>
        <v>زیبا    پالیزبان</v>
      </c>
      <c r="M6" s="430" t="str">
        <f>SHG!Q5</f>
        <v>مائده چترزرین</v>
      </c>
      <c r="N6" s="430" t="str">
        <f>SHG!R5</f>
        <v>زهرا  فاضلی</v>
      </c>
      <c r="O6" s="431">
        <f>SHG!N5</f>
        <v>686331929</v>
      </c>
      <c r="P6" s="430">
        <f>payesh!F62</f>
        <v>62169000</v>
      </c>
      <c r="Q6" s="433">
        <f>payesh!F82</f>
        <v>220000000</v>
      </c>
    </row>
    <row r="7" spans="1:17" ht="18.75" thickBot="1" x14ac:dyDescent="0.45">
      <c r="A7" s="165" t="s">
        <v>232</v>
      </c>
      <c r="B7" s="168">
        <f>COUNTIF(J5:J134,"مراحل بانکی")</f>
        <v>0</v>
      </c>
      <c r="D7" s="434">
        <f>SHG!B6</f>
        <v>3</v>
      </c>
      <c r="E7" s="428" t="str">
        <f>SHG!C6</f>
        <v>ایلام</v>
      </c>
      <c r="F7" s="422" t="str">
        <f>SHG!D6</f>
        <v>دره شهر</v>
      </c>
      <c r="G7" s="422" t="str">
        <f>SHG!E6</f>
        <v>فاضل آباد</v>
      </c>
      <c r="H7" s="423" t="str">
        <f>payesh!G15</f>
        <v>1392/10/03</v>
      </c>
      <c r="I7" s="422" t="str">
        <f>SHG!F6</f>
        <v>لاله</v>
      </c>
      <c r="J7" s="424"/>
      <c r="K7" s="422">
        <f>payesh!G22</f>
        <v>14</v>
      </c>
      <c r="L7" s="422" t="str">
        <f>SHG!P6</f>
        <v>مرضیه جوادی زاده</v>
      </c>
      <c r="M7" s="422" t="str">
        <f>SHG!Q6</f>
        <v>زهرا جوادیان</v>
      </c>
      <c r="N7" s="422" t="str">
        <f>SHG!R6</f>
        <v>سمیرا امرائی</v>
      </c>
      <c r="O7" s="423">
        <f>SHG!N6</f>
        <v>686329466</v>
      </c>
      <c r="P7" s="422">
        <f>payesh!G62</f>
        <v>67326000</v>
      </c>
      <c r="Q7" s="425">
        <f>payesh!G82</f>
        <v>140000000</v>
      </c>
    </row>
    <row r="8" spans="1:17" ht="18.75" thickBot="1" x14ac:dyDescent="0.45">
      <c r="A8" s="164" t="s">
        <v>233</v>
      </c>
      <c r="B8" s="167">
        <f>COUNTIF(J5:J134,"دریافت وام بانکی")</f>
        <v>0</v>
      </c>
      <c r="D8" s="427">
        <f>SHG!B7</f>
        <v>4</v>
      </c>
      <c r="E8" s="429" t="str">
        <f>SHG!C7</f>
        <v>ایلام</v>
      </c>
      <c r="F8" s="430" t="str">
        <f>SHG!D7</f>
        <v>دره شهر</v>
      </c>
      <c r="G8" s="430" t="str">
        <f>SHG!E7</f>
        <v>جهانگيرآباد</v>
      </c>
      <c r="H8" s="431" t="str">
        <f>payesh!H15</f>
        <v>1392/10/1</v>
      </c>
      <c r="I8" s="430" t="str">
        <f>SHG!F7</f>
        <v>ماداکتو</v>
      </c>
      <c r="J8" s="432"/>
      <c r="K8" s="430">
        <f>payesh!H22</f>
        <v>13</v>
      </c>
      <c r="L8" s="430" t="str">
        <f>SHG!P7</f>
        <v>زینب زینی وند</v>
      </c>
      <c r="M8" s="430" t="str">
        <f>SHG!Q7</f>
        <v>مهوش شیرمحمدی</v>
      </c>
      <c r="N8" s="430" t="str">
        <f>SHG!R7</f>
        <v>شیما یاری</v>
      </c>
      <c r="O8" s="431">
        <f>SHG!N7</f>
        <v>686336927</v>
      </c>
      <c r="P8" s="430">
        <f>payesh!H62</f>
        <v>75796810</v>
      </c>
      <c r="Q8" s="433">
        <f>payesh!H82</f>
        <v>130000000</v>
      </c>
    </row>
    <row r="9" spans="1:17" ht="18.75" thickBot="1" x14ac:dyDescent="0.45">
      <c r="A9" s="166" t="s">
        <v>106</v>
      </c>
      <c r="B9" s="163">
        <f>SUM(B4:B8)</f>
        <v>0</v>
      </c>
      <c r="D9" s="434">
        <f>SHG!B8</f>
        <v>5</v>
      </c>
      <c r="E9" s="428" t="str">
        <f>SHG!C8</f>
        <v>ایلام</v>
      </c>
      <c r="F9" s="422" t="str">
        <f>SHG!D8</f>
        <v>دره شهر</v>
      </c>
      <c r="G9" s="422" t="str">
        <f>SHG!E8</f>
        <v>جهانگيرآباد</v>
      </c>
      <c r="H9" s="423" t="str">
        <f>payesh!I15</f>
        <v>1392/10/1</v>
      </c>
      <c r="I9" s="422" t="str">
        <f>SHG!F8</f>
        <v>کبیرکوه</v>
      </c>
      <c r="J9" s="424"/>
      <c r="K9" s="422">
        <f>payesh!I22</f>
        <v>15</v>
      </c>
      <c r="L9" s="422" t="str">
        <f>SHG!P8</f>
        <v>سميه نصيري</v>
      </c>
      <c r="M9" s="422" t="str">
        <f>SHG!Q8</f>
        <v>افسانه نوروزی</v>
      </c>
      <c r="N9" s="422" t="str">
        <f>SHG!R8</f>
        <v>مریم  نظری</v>
      </c>
      <c r="O9" s="423">
        <f>SHG!N8</f>
        <v>686338404</v>
      </c>
      <c r="P9" s="422">
        <f>payesh!I62</f>
        <v>83429301</v>
      </c>
      <c r="Q9" s="425">
        <f>payesh!I82</f>
        <v>206400000</v>
      </c>
    </row>
    <row r="10" spans="1:17" ht="18.75" thickBot="1" x14ac:dyDescent="0.45">
      <c r="D10" s="427">
        <f>SHG!B9</f>
        <v>6</v>
      </c>
      <c r="E10" s="429" t="str">
        <f>SHG!C9</f>
        <v>ایلام</v>
      </c>
      <c r="F10" s="430" t="str">
        <f>SHG!D9</f>
        <v>دره شهر</v>
      </c>
      <c r="G10" s="430" t="str">
        <f>SHG!E9</f>
        <v xml:space="preserve">عباس آباد </v>
      </c>
      <c r="H10" s="431" t="str">
        <f>payesh!J15</f>
        <v>1392/10/04</v>
      </c>
      <c r="I10" s="430" t="str">
        <f>SHG!F9</f>
        <v>گل محمدی</v>
      </c>
      <c r="J10" s="432"/>
      <c r="K10" s="430">
        <f>payesh!J22</f>
        <v>13</v>
      </c>
      <c r="L10" s="430" t="str">
        <f>SHG!P9</f>
        <v>مرضیه  زارعی</v>
      </c>
      <c r="M10" s="430" t="str">
        <f>SHG!Q9</f>
        <v>کلثوم  پاکباز</v>
      </c>
      <c r="N10" s="430" t="str">
        <f>SHG!R9</f>
        <v>ستایش بساطی</v>
      </c>
      <c r="O10" s="431">
        <f>SHG!N9</f>
        <v>686328906</v>
      </c>
      <c r="P10" s="430">
        <f>payesh!J62</f>
        <v>57527500</v>
      </c>
      <c r="Q10" s="433">
        <f>payesh!J82</f>
        <v>160000000</v>
      </c>
    </row>
    <row r="11" spans="1:17" ht="18.75" thickBot="1" x14ac:dyDescent="0.45">
      <c r="D11" s="434">
        <f>SHG!B10</f>
        <v>7</v>
      </c>
      <c r="E11" s="428" t="str">
        <f>SHG!C10</f>
        <v>ایلام</v>
      </c>
      <c r="F11" s="422" t="str">
        <f>SHG!D10</f>
        <v>دره شهر</v>
      </c>
      <c r="G11" s="422" t="str">
        <f>SHG!E10</f>
        <v xml:space="preserve">عباس آباد </v>
      </c>
      <c r="H11" s="423" t="str">
        <f>payesh!K15</f>
        <v>1392/10/05</v>
      </c>
      <c r="I11" s="422" t="str">
        <f>SHG!F10</f>
        <v>گل مریم</v>
      </c>
      <c r="J11" s="424"/>
      <c r="K11" s="422">
        <f>payesh!K22</f>
        <v>12</v>
      </c>
      <c r="L11" s="422" t="str">
        <f>SHG!P10</f>
        <v>ناهید صورتی</v>
      </c>
      <c r="M11" s="422" t="str">
        <f>SHG!Q10</f>
        <v>اختر گوهری</v>
      </c>
      <c r="N11" s="422" t="str">
        <f>SHG!R10</f>
        <v>فاطمه پاليزبان</v>
      </c>
      <c r="O11" s="423">
        <f>SHG!N10</f>
        <v>686696277</v>
      </c>
      <c r="P11" s="422">
        <f>payesh!K62</f>
        <v>75050000</v>
      </c>
      <c r="Q11" s="425">
        <f>payesh!K82</f>
        <v>170000000</v>
      </c>
    </row>
    <row r="12" spans="1:17" ht="18.75" thickBot="1" x14ac:dyDescent="0.45">
      <c r="D12" s="427">
        <f>SHG!B11</f>
        <v>8</v>
      </c>
      <c r="E12" s="429" t="str">
        <f>SHG!C11</f>
        <v>ایلام</v>
      </c>
      <c r="F12" s="430" t="str">
        <f>SHG!D11</f>
        <v>دره شهر</v>
      </c>
      <c r="G12" s="430" t="str">
        <f>SHG!E11</f>
        <v xml:space="preserve">عباس آباد </v>
      </c>
      <c r="H12" s="431">
        <f>payesh!L15</f>
        <v>0</v>
      </c>
      <c r="I12" s="430" t="str">
        <f>SHG!F11</f>
        <v>گل نیلوفر</v>
      </c>
      <c r="J12" s="432"/>
      <c r="K12" s="430">
        <f>payesh!L22</f>
        <v>0</v>
      </c>
      <c r="L12" s="430">
        <f>SHG!P11</f>
        <v>0</v>
      </c>
      <c r="M12" s="430">
        <f>SHG!Q11</f>
        <v>0</v>
      </c>
      <c r="N12" s="430">
        <f>SHG!R11</f>
        <v>0</v>
      </c>
      <c r="O12" s="431">
        <f>SHG!N11</f>
        <v>0</v>
      </c>
      <c r="P12" s="430">
        <f>payesh!L62</f>
        <v>0</v>
      </c>
      <c r="Q12" s="433">
        <f>payesh!L82</f>
        <v>0</v>
      </c>
    </row>
    <row r="13" spans="1:17" ht="18.75" thickBot="1" x14ac:dyDescent="0.45">
      <c r="D13" s="434">
        <f>SHG!B12</f>
        <v>9</v>
      </c>
      <c r="E13" s="428" t="str">
        <f>SHG!C12</f>
        <v>ایلام</v>
      </c>
      <c r="F13" s="422" t="str">
        <f>SHG!D12</f>
        <v>دره شهر</v>
      </c>
      <c r="G13" s="422" t="str">
        <f>SHG!E12</f>
        <v>وحدت آباد</v>
      </c>
      <c r="H13" s="423" t="str">
        <f>payesh!M15</f>
        <v>1392/10/27</v>
      </c>
      <c r="I13" s="422" t="str">
        <f>SHG!F12</f>
        <v>گل رز</v>
      </c>
      <c r="J13" s="424"/>
      <c r="K13" s="422">
        <f>payesh!M22</f>
        <v>10</v>
      </c>
      <c r="L13" s="422" t="str">
        <f>SHG!P12</f>
        <v>کبری  قنبری</v>
      </c>
      <c r="M13" s="422" t="str">
        <f>SHG!Q12</f>
        <v>شیما یاری</v>
      </c>
      <c r="N13" s="422" t="str">
        <f>SHG!R12</f>
        <v>معصومه قنبری</v>
      </c>
      <c r="O13" s="423">
        <f>SHG!N12</f>
        <v>691815824</v>
      </c>
      <c r="P13" s="422">
        <f>payesh!M62</f>
        <v>48576000</v>
      </c>
      <c r="Q13" s="425">
        <f>payesh!M82</f>
        <v>190000000</v>
      </c>
    </row>
    <row r="14" spans="1:17" ht="18.75" thickBot="1" x14ac:dyDescent="0.45">
      <c r="D14" s="427">
        <f>SHG!B13</f>
        <v>10</v>
      </c>
      <c r="E14" s="429" t="str">
        <f>SHG!C13</f>
        <v>ایلام</v>
      </c>
      <c r="F14" s="430" t="str">
        <f>SHG!D13</f>
        <v>دره شهر</v>
      </c>
      <c r="G14" s="430" t="str">
        <f>SHG!E13</f>
        <v>وحدت آباد</v>
      </c>
      <c r="H14" s="431" t="str">
        <f>payesh!N15</f>
        <v>1393/02/29</v>
      </c>
      <c r="I14" s="430" t="str">
        <f>SHG!F13</f>
        <v>گل ژاله</v>
      </c>
      <c r="J14" s="432"/>
      <c r="K14" s="430">
        <f>payesh!N22</f>
        <v>14</v>
      </c>
      <c r="L14" s="430" t="str">
        <f>SHG!P13</f>
        <v>معصومه عزیزی</v>
      </c>
      <c r="M14" s="430" t="str">
        <f>SHG!Q13</f>
        <v>شیما  نظری</v>
      </c>
      <c r="N14" s="430" t="str">
        <f>SHG!R13</f>
        <v>حریره میرزایی</v>
      </c>
      <c r="O14" s="431">
        <f>SHG!N13</f>
        <v>496443937</v>
      </c>
      <c r="P14" s="430">
        <f>payesh!N62</f>
        <v>50956000</v>
      </c>
      <c r="Q14" s="433">
        <f>payesh!N82</f>
        <v>200000000</v>
      </c>
    </row>
    <row r="15" spans="1:17" ht="18.75" thickBot="1" x14ac:dyDescent="0.45">
      <c r="D15" s="434">
        <f>SHG!B14</f>
        <v>11</v>
      </c>
      <c r="E15" s="428" t="str">
        <f>SHG!C14</f>
        <v>ایلام</v>
      </c>
      <c r="F15" s="422" t="str">
        <f>SHG!D14</f>
        <v>دره شهر</v>
      </c>
      <c r="G15" s="422" t="str">
        <f>SHG!E14</f>
        <v>فاضل آباد</v>
      </c>
      <c r="H15" s="423" t="str">
        <f>payesh!O15</f>
        <v>1392/11/07</v>
      </c>
      <c r="I15" s="422" t="str">
        <f>SHG!F14</f>
        <v>گل نسترن</v>
      </c>
      <c r="J15" s="424"/>
      <c r="K15" s="422">
        <f>payesh!O22</f>
        <v>17</v>
      </c>
      <c r="L15" s="422" t="str">
        <f>SHG!P14</f>
        <v>فرزانه سوری</v>
      </c>
      <c r="M15" s="422" t="str">
        <f>SHG!Q14</f>
        <v>فاطمه معصومی</v>
      </c>
      <c r="N15" s="422" t="str">
        <f>SHG!R14</f>
        <v>زینب بازیار</v>
      </c>
      <c r="O15" s="423">
        <f>SHG!N14</f>
        <v>693328077</v>
      </c>
      <c r="P15" s="422">
        <f>payesh!O62</f>
        <v>65678000</v>
      </c>
      <c r="Q15" s="425">
        <f>payesh!O82</f>
        <v>230000000</v>
      </c>
    </row>
    <row r="16" spans="1:17" ht="18.75" thickBot="1" x14ac:dyDescent="0.45">
      <c r="D16" s="427">
        <f>SHG!B15</f>
        <v>12</v>
      </c>
      <c r="E16" s="429" t="str">
        <f>SHG!C15</f>
        <v>ایلام</v>
      </c>
      <c r="F16" s="430" t="str">
        <f>SHG!D15</f>
        <v>دره شهر</v>
      </c>
      <c r="G16" s="430" t="str">
        <f>SHG!E15</f>
        <v>چمژاب</v>
      </c>
      <c r="H16" s="431" t="str">
        <f>payesh!P15</f>
        <v>1392/11/06</v>
      </c>
      <c r="I16" s="430" t="str">
        <f>SHG!F15</f>
        <v>شقایق</v>
      </c>
      <c r="J16" s="432"/>
      <c r="K16" s="430">
        <f>payesh!P22</f>
        <v>16</v>
      </c>
      <c r="L16" s="430" t="str">
        <f>SHG!P15</f>
        <v>فریده اولادی</v>
      </c>
      <c r="M16" s="430" t="str">
        <f>SHG!Q15</f>
        <v>فریده بزله</v>
      </c>
      <c r="N16" s="430" t="str">
        <f>SHG!R15</f>
        <v>اکرم اولاد</v>
      </c>
      <c r="O16" s="431">
        <f>SHG!N15</f>
        <v>737869847</v>
      </c>
      <c r="P16" s="430">
        <f>payesh!P62</f>
        <v>59361950</v>
      </c>
      <c r="Q16" s="433">
        <f>payesh!P82</f>
        <v>0</v>
      </c>
    </row>
    <row r="17" spans="4:17" ht="18.75" thickBot="1" x14ac:dyDescent="0.45">
      <c r="D17" s="434">
        <f>SHG!B16</f>
        <v>13</v>
      </c>
      <c r="E17" s="428" t="str">
        <f>SHG!C16</f>
        <v>ایلام</v>
      </c>
      <c r="F17" s="422" t="str">
        <f>SHG!D16</f>
        <v>دره شهر</v>
      </c>
      <c r="G17" s="422" t="str">
        <f>SHG!E16</f>
        <v>چمژاب</v>
      </c>
      <c r="H17" s="423" t="str">
        <f>payesh!Q15</f>
        <v>1392/11/06</v>
      </c>
      <c r="I17" s="422" t="str">
        <f>SHG!F16</f>
        <v>سیمره</v>
      </c>
      <c r="J17" s="424"/>
      <c r="K17" s="422">
        <f>payesh!Q22</f>
        <v>15</v>
      </c>
      <c r="L17" s="422" t="str">
        <f>SHG!P16</f>
        <v>ناهيد بزله</v>
      </c>
      <c r="M17" s="422" t="str">
        <f>SHG!Q16</f>
        <v>فرحناز غلامی</v>
      </c>
      <c r="N17" s="422" t="str">
        <f>SHG!R16</f>
        <v>منیر اولاد</v>
      </c>
      <c r="O17" s="423">
        <f>SHG!N16</f>
        <v>711607701</v>
      </c>
      <c r="P17" s="422">
        <f>payesh!Q62</f>
        <v>62795000</v>
      </c>
      <c r="Q17" s="425">
        <f>payesh!Q82</f>
        <v>190000000</v>
      </c>
    </row>
    <row r="18" spans="4:17" ht="18.75" thickBot="1" x14ac:dyDescent="0.45">
      <c r="D18" s="427">
        <f>SHG!B17</f>
        <v>14</v>
      </c>
      <c r="E18" s="429" t="str">
        <f>SHG!C17</f>
        <v>ایلام</v>
      </c>
      <c r="F18" s="430" t="str">
        <f>SHG!D17</f>
        <v>دره شهر</v>
      </c>
      <c r="G18" s="430" t="str">
        <f>SHG!E17</f>
        <v>چمژاب</v>
      </c>
      <c r="H18" s="431" t="str">
        <f>payesh!R15</f>
        <v>1392/11/06</v>
      </c>
      <c r="I18" s="430" t="str">
        <f>SHG!F17</f>
        <v>الوند</v>
      </c>
      <c r="J18" s="432"/>
      <c r="K18" s="430">
        <f>payesh!R22</f>
        <v>0</v>
      </c>
      <c r="L18" s="430" t="str">
        <f>SHG!P17</f>
        <v>نسرین شادیه</v>
      </c>
      <c r="M18" s="430" t="str">
        <f>SHG!Q17</f>
        <v>مهناز والی زاده</v>
      </c>
      <c r="N18" s="430" t="str">
        <f>SHG!R17</f>
        <v>معصومه اولادپور</v>
      </c>
      <c r="O18" s="431">
        <f>SHG!N17</f>
        <v>724728856</v>
      </c>
      <c r="P18" s="430">
        <f>payesh!R62</f>
        <v>0</v>
      </c>
      <c r="Q18" s="433">
        <f>payesh!R82</f>
        <v>0</v>
      </c>
    </row>
    <row r="19" spans="4:17" ht="18.75" thickBot="1" x14ac:dyDescent="0.45">
      <c r="D19" s="434">
        <f>SHG!B18</f>
        <v>15</v>
      </c>
      <c r="E19" s="428" t="str">
        <f>SHG!C18</f>
        <v>ایلام</v>
      </c>
      <c r="F19" s="422" t="str">
        <f>SHG!D18</f>
        <v>دره شهر</v>
      </c>
      <c r="G19" s="422" t="str">
        <f>SHG!E18</f>
        <v>چمژاب</v>
      </c>
      <c r="H19" s="423" t="str">
        <f>payesh!S15</f>
        <v>1392/11/07</v>
      </c>
      <c r="I19" s="422" t="str">
        <f>SHG!F18</f>
        <v>دماوند</v>
      </c>
      <c r="J19" s="424"/>
      <c r="K19" s="422">
        <f>payesh!S22</f>
        <v>16</v>
      </c>
      <c r="L19" s="422" t="str">
        <f>SHG!P18</f>
        <v>نسرین شادیه</v>
      </c>
      <c r="M19" s="422" t="str">
        <f>SHG!Q18</f>
        <v>مریم اولاد پور</v>
      </c>
      <c r="N19" s="422" t="str">
        <f>SHG!R18</f>
        <v>کبری شادیه</v>
      </c>
      <c r="O19" s="423">
        <f>SHG!N18</f>
        <v>752541251</v>
      </c>
      <c r="P19" s="422">
        <f>payesh!S62</f>
        <v>64159980</v>
      </c>
      <c r="Q19" s="425">
        <f>payesh!S82</f>
        <v>0</v>
      </c>
    </row>
    <row r="20" spans="4:17" ht="18.75" thickBot="1" x14ac:dyDescent="0.45">
      <c r="D20" s="427">
        <f>SHG!B19</f>
        <v>16</v>
      </c>
      <c r="E20" s="429" t="str">
        <f>SHG!C19</f>
        <v>ایلام</v>
      </c>
      <c r="F20" s="430" t="str">
        <f>SHG!D19</f>
        <v>دره شهر</v>
      </c>
      <c r="G20" s="430" t="str">
        <f>SHG!E19</f>
        <v>ارمو</v>
      </c>
      <c r="H20" s="431" t="str">
        <f>payesh!T15</f>
        <v>1393/03/02</v>
      </c>
      <c r="I20" s="430" t="str">
        <f>SHG!F19</f>
        <v>فرهنگ</v>
      </c>
      <c r="J20" s="432"/>
      <c r="K20" s="430">
        <f>payesh!T22</f>
        <v>15</v>
      </c>
      <c r="L20" s="430" t="str">
        <f>SHG!P19</f>
        <v>مليحه مجلسي</v>
      </c>
      <c r="M20" s="430" t="str">
        <f>SHG!Q19</f>
        <v>مهتاب زيني وند</v>
      </c>
      <c r="N20" s="430" t="str">
        <f>SHG!R19</f>
        <v>سوسن شادیوند</v>
      </c>
      <c r="O20" s="431">
        <f>SHG!N19</f>
        <v>710451956</v>
      </c>
      <c r="P20" s="430">
        <f>payesh!T62</f>
        <v>56677311</v>
      </c>
      <c r="Q20" s="433">
        <f>payesh!T82</f>
        <v>190000000</v>
      </c>
    </row>
    <row r="21" spans="4:17" ht="18.75" thickBot="1" x14ac:dyDescent="0.45">
      <c r="D21" s="434">
        <f>SHG!B20</f>
        <v>17</v>
      </c>
      <c r="E21" s="428" t="str">
        <f>SHG!C20</f>
        <v>ایلام</v>
      </c>
      <c r="F21" s="422" t="str">
        <f>SHG!D20</f>
        <v>دره شهر</v>
      </c>
      <c r="G21" s="422" t="str">
        <f>SHG!E20</f>
        <v>ارمو</v>
      </c>
      <c r="H21" s="423" t="str">
        <f>payesh!U15</f>
        <v>1393/02/15</v>
      </c>
      <c r="I21" s="422" t="str">
        <f>SHG!F20</f>
        <v>ايثارگران</v>
      </c>
      <c r="J21" s="424"/>
      <c r="K21" s="422">
        <f>payesh!U22</f>
        <v>17</v>
      </c>
      <c r="L21" s="422" t="str">
        <f>SHG!P20</f>
        <v>فاطمه شفيع نيا</v>
      </c>
      <c r="M21" s="422" t="str">
        <f>SHG!Q20</f>
        <v>مريم زيني وند</v>
      </c>
      <c r="N21" s="422" t="str">
        <f>SHG!R20</f>
        <v>خديجه زيني وند</v>
      </c>
      <c r="O21" s="423">
        <f>SHG!N20</f>
        <v>710462492</v>
      </c>
      <c r="P21" s="422">
        <f>payesh!U62</f>
        <v>154990250</v>
      </c>
      <c r="Q21" s="425">
        <f>payesh!U82</f>
        <v>175000000</v>
      </c>
    </row>
    <row r="22" spans="4:17" ht="18.75" thickBot="1" x14ac:dyDescent="0.45">
      <c r="D22" s="427">
        <f>SHG!B21</f>
        <v>18</v>
      </c>
      <c r="E22" s="429" t="str">
        <f>SHG!C21</f>
        <v>ایلام</v>
      </c>
      <c r="F22" s="430" t="str">
        <f>SHG!D21</f>
        <v>دره شهر</v>
      </c>
      <c r="G22" s="430" t="str">
        <f>SHG!E21</f>
        <v>ارمو</v>
      </c>
      <c r="H22" s="431" t="str">
        <f>payesh!V15</f>
        <v>1393/03/02</v>
      </c>
      <c r="I22" s="430" t="str">
        <f>SHG!F21</f>
        <v>اتحاد</v>
      </c>
      <c r="J22" s="432"/>
      <c r="K22" s="430">
        <f>payesh!V22</f>
        <v>15</v>
      </c>
      <c r="L22" s="430" t="str">
        <f>SHG!P21</f>
        <v>راضیه عموزاده</v>
      </c>
      <c r="M22" s="430" t="str">
        <f>SHG!Q21</f>
        <v>اسما پوركاوه</v>
      </c>
      <c r="N22" s="430" t="str">
        <f>SHG!R21</f>
        <v>فاطمه عموزاده</v>
      </c>
      <c r="O22" s="431">
        <f>SHG!N21</f>
        <v>737641958</v>
      </c>
      <c r="P22" s="430">
        <f>payesh!V62</f>
        <v>46162950</v>
      </c>
      <c r="Q22" s="433">
        <f>payesh!V82</f>
        <v>170000000</v>
      </c>
    </row>
    <row r="23" spans="4:17" ht="18.75" thickBot="1" x14ac:dyDescent="0.45">
      <c r="D23" s="434">
        <f>SHG!B22</f>
        <v>19</v>
      </c>
      <c r="E23" s="428" t="str">
        <f>SHG!C22</f>
        <v>ایلام</v>
      </c>
      <c r="F23" s="422" t="str">
        <f>SHG!D22</f>
        <v>دره شهر</v>
      </c>
      <c r="G23" s="422" t="str">
        <f>SHG!E22</f>
        <v>ارمو</v>
      </c>
      <c r="H23" s="423" t="str">
        <f>payesh!W15</f>
        <v>1393/03/15</v>
      </c>
      <c r="I23" s="422" t="str">
        <f>SHG!F22</f>
        <v>وحدت</v>
      </c>
      <c r="J23" s="424"/>
      <c r="K23" s="422">
        <f>payesh!W22</f>
        <v>14</v>
      </c>
      <c r="L23" s="422" t="str">
        <f>SHG!P22</f>
        <v>فائذه عشرتي</v>
      </c>
      <c r="M23" s="422" t="str">
        <f>SHG!Q22</f>
        <v>فريبا عموزاده</v>
      </c>
      <c r="N23" s="422" t="str">
        <f>SHG!R22</f>
        <v>زهرا عموزاده</v>
      </c>
      <c r="O23" s="423" t="str">
        <f>SHG!N22</f>
        <v>71 34 25 323</v>
      </c>
      <c r="P23" s="422">
        <f>payesh!W62</f>
        <v>48445440</v>
      </c>
      <c r="Q23" s="425">
        <f>payesh!W82</f>
        <v>140000000</v>
      </c>
    </row>
    <row r="24" spans="4:17" ht="18.75" thickBot="1" x14ac:dyDescent="0.45">
      <c r="D24" s="427">
        <f>SHG!B23</f>
        <v>20</v>
      </c>
      <c r="E24" s="429" t="str">
        <f>SHG!C23</f>
        <v>ایلام</v>
      </c>
      <c r="F24" s="430" t="str">
        <f>SHG!D23</f>
        <v>دره شهر</v>
      </c>
      <c r="G24" s="430" t="str">
        <f>SHG!E23</f>
        <v>ارمو</v>
      </c>
      <c r="H24" s="431" t="str">
        <f>payesh!X15</f>
        <v>1393/03/07</v>
      </c>
      <c r="I24" s="430" t="str">
        <f>SHG!F23</f>
        <v>تعاون</v>
      </c>
      <c r="J24" s="432"/>
      <c r="K24" s="430">
        <f>payesh!X22</f>
        <v>16</v>
      </c>
      <c r="L24" s="430" t="str">
        <f>SHG!P23</f>
        <v>شيما پوركاوه</v>
      </c>
      <c r="M24" s="430" t="str">
        <f>SHG!Q23</f>
        <v>كبري حسنوندعموزاده</v>
      </c>
      <c r="N24" s="430" t="str">
        <f>SHG!R23</f>
        <v>ساره حسنوندعموزاده</v>
      </c>
      <c r="O24" s="431">
        <f>SHG!N23</f>
        <v>713435658</v>
      </c>
      <c r="P24" s="430">
        <f>payesh!X62</f>
        <v>43517000</v>
      </c>
      <c r="Q24" s="433">
        <f>payesh!X82</f>
        <v>210000000</v>
      </c>
    </row>
    <row r="25" spans="4:17" ht="18.75" thickBot="1" x14ac:dyDescent="0.45">
      <c r="D25" s="434">
        <f>SHG!B24</f>
        <v>21</v>
      </c>
      <c r="E25" s="428" t="str">
        <f>SHG!C24</f>
        <v>ایلام</v>
      </c>
      <c r="F25" s="422" t="str">
        <f>SHG!D24</f>
        <v>دره شهر</v>
      </c>
      <c r="G25" s="422" t="str">
        <f>SHG!E24</f>
        <v>ارمو</v>
      </c>
      <c r="H25" s="423" t="str">
        <f>payesh!Y15</f>
        <v>1393/10/4</v>
      </c>
      <c r="I25" s="422" t="str">
        <f>SHG!F24</f>
        <v>سرمایه</v>
      </c>
      <c r="J25" s="424"/>
      <c r="K25" s="422">
        <f>payesh!Y22</f>
        <v>14</v>
      </c>
      <c r="L25" s="422" t="str">
        <f>SHG!P24</f>
        <v>طیبه حسنوند</v>
      </c>
      <c r="M25" s="422" t="str">
        <f>SHG!Q24</f>
        <v>معصومه عموزاده</v>
      </c>
      <c r="N25" s="422" t="str">
        <f>SHG!R24</f>
        <v>فهیمه داودنژاد</v>
      </c>
      <c r="O25" s="423">
        <f>SHG!N24</f>
        <v>731529862</v>
      </c>
      <c r="P25" s="422">
        <f>payesh!Y62</f>
        <v>33910700</v>
      </c>
      <c r="Q25" s="425">
        <f>payesh!Y82</f>
        <v>0</v>
      </c>
    </row>
    <row r="26" spans="4:17" ht="18.75" thickBot="1" x14ac:dyDescent="0.45">
      <c r="D26" s="427">
        <f>SHG!B25</f>
        <v>22</v>
      </c>
      <c r="E26" s="429" t="str">
        <f>SHG!C25</f>
        <v>ایلام</v>
      </c>
      <c r="F26" s="430" t="str">
        <f>SHG!D25</f>
        <v>دره شهر</v>
      </c>
      <c r="G26" s="430" t="str">
        <f>SHG!E25</f>
        <v>قلعه تسمه</v>
      </c>
      <c r="H26" s="431" t="str">
        <f>payesh!Z15</f>
        <v>1393/11/19</v>
      </c>
      <c r="I26" s="430" t="str">
        <f>SHG!F25</f>
        <v>زنبق</v>
      </c>
      <c r="J26" s="432"/>
      <c r="K26" s="430">
        <f>payesh!Z22</f>
        <v>18</v>
      </c>
      <c r="L26" s="430" t="str">
        <f>SHG!P25</f>
        <v>نسرین شمسی</v>
      </c>
      <c r="M26" s="430" t="str">
        <f>SHG!Q25</f>
        <v>مهری احمدی</v>
      </c>
      <c r="N26" s="430" t="str">
        <f>SHG!R25</f>
        <v>زینب تمری</v>
      </c>
      <c r="O26" s="431">
        <f>SHG!N25</f>
        <v>737641040</v>
      </c>
      <c r="P26" s="430">
        <f>payesh!Z62</f>
        <v>37605000</v>
      </c>
      <c r="Q26" s="433">
        <f>payesh!Z82</f>
        <v>0</v>
      </c>
    </row>
    <row r="27" spans="4:17" ht="18.75" thickBot="1" x14ac:dyDescent="0.45">
      <c r="D27" s="434">
        <f>SHG!B26</f>
        <v>23</v>
      </c>
      <c r="E27" s="428" t="str">
        <f>SHG!C26</f>
        <v>ایلام</v>
      </c>
      <c r="F27" s="422" t="str">
        <f>SHG!D26</f>
        <v>دره شهر</v>
      </c>
      <c r="G27" s="422" t="str">
        <f>SHG!E26</f>
        <v>جهادآباد</v>
      </c>
      <c r="H27" s="423" t="str">
        <f>payesh!AA15</f>
        <v>1393/11/19</v>
      </c>
      <c r="I27" s="422" t="str">
        <f>SHG!F26</f>
        <v>قاصدک</v>
      </c>
      <c r="J27" s="424"/>
      <c r="K27" s="422">
        <f>payesh!AA22</f>
        <v>20</v>
      </c>
      <c r="L27" s="422" t="str">
        <f>SHG!P26</f>
        <v>لیلا فتحی</v>
      </c>
      <c r="M27" s="422" t="str">
        <f>SHG!Q26</f>
        <v>اکرم بیات</v>
      </c>
      <c r="N27" s="422" t="str">
        <f>SHG!R26</f>
        <v>طاهره خسروپور</v>
      </c>
      <c r="O27" s="423">
        <f>SHG!N26</f>
        <v>489793536</v>
      </c>
      <c r="P27" s="422">
        <f>payesh!AA62</f>
        <v>43115000</v>
      </c>
      <c r="Q27" s="425">
        <f>payesh!AA82</f>
        <v>0</v>
      </c>
    </row>
    <row r="28" spans="4:17" ht="18.75" thickBot="1" x14ac:dyDescent="0.45">
      <c r="D28" s="427">
        <f>SHG!B27</f>
        <v>24</v>
      </c>
      <c r="E28" s="429" t="str">
        <f>SHG!C27</f>
        <v>ایلام</v>
      </c>
      <c r="F28" s="430" t="str">
        <f>SHG!D27</f>
        <v>دره شهر</v>
      </c>
      <c r="G28" s="430" t="str">
        <f>SHG!E27</f>
        <v>جهادآباد</v>
      </c>
      <c r="H28" s="431" t="str">
        <f>payesh!AB15</f>
        <v>1393/11/19</v>
      </c>
      <c r="I28" s="430" t="str">
        <f>SHG!F27</f>
        <v>ارکیده</v>
      </c>
      <c r="J28" s="432"/>
      <c r="K28" s="430">
        <f>payesh!AB22</f>
        <v>23</v>
      </c>
      <c r="L28" s="430" t="str">
        <f>SHG!P27</f>
        <v>فرشته آبتین</v>
      </c>
      <c r="M28" s="430" t="str">
        <f>SHG!Q27</f>
        <v>اکرم خسروی</v>
      </c>
      <c r="N28" s="430" t="str">
        <f>SHG!R27</f>
        <v>فاطمه سیفی</v>
      </c>
      <c r="O28" s="431">
        <f>SHG!N27</f>
        <v>737826213</v>
      </c>
      <c r="P28" s="430">
        <f>payesh!AB62</f>
        <v>49605000</v>
      </c>
      <c r="Q28" s="433">
        <f>payesh!AB82</f>
        <v>0</v>
      </c>
    </row>
    <row r="29" spans="4:17" ht="18.75" thickBot="1" x14ac:dyDescent="0.45">
      <c r="D29" s="434">
        <f>SHG!B28</f>
        <v>25</v>
      </c>
      <c r="E29" s="428" t="str">
        <f>SHG!C28</f>
        <v>ایلام</v>
      </c>
      <c r="F29" s="422" t="str">
        <f>SHG!D28</f>
        <v>دره شهر</v>
      </c>
      <c r="G29" s="422" t="str">
        <f>SHG!E28</f>
        <v>قلعه تسمه</v>
      </c>
      <c r="H29" s="423">
        <f>payesh!AC15</f>
        <v>0</v>
      </c>
      <c r="I29" s="422" t="str">
        <f>SHG!F28</f>
        <v>نرگس قلعه تسمه</v>
      </c>
      <c r="J29" s="424"/>
      <c r="K29" s="422">
        <f>payesh!AC22</f>
        <v>17</v>
      </c>
      <c r="L29" s="422" t="str">
        <f>SHG!P28</f>
        <v>بانو بیگی</v>
      </c>
      <c r="M29" s="422" t="str">
        <f>SHG!Q28</f>
        <v>طیبه عبدیان</v>
      </c>
      <c r="N29" s="422" t="str">
        <f>SHG!R28</f>
        <v>مهرگان شمسی</v>
      </c>
      <c r="O29" s="423">
        <f>SHG!N28</f>
        <v>791566166</v>
      </c>
      <c r="P29" s="422">
        <f>payesh!AC62</f>
        <v>3640000</v>
      </c>
      <c r="Q29" s="425">
        <f>payesh!AC82</f>
        <v>0</v>
      </c>
    </row>
    <row r="30" spans="4:17" ht="18.75" thickBot="1" x14ac:dyDescent="0.45">
      <c r="D30" s="427">
        <f>SHG!B29</f>
        <v>26</v>
      </c>
      <c r="E30" s="429" t="str">
        <f>SHG!C29</f>
        <v>ایلام</v>
      </c>
      <c r="F30" s="430" t="str">
        <f>SHG!D29</f>
        <v>دره شهر</v>
      </c>
      <c r="G30" s="430" t="str">
        <f>SHG!E29</f>
        <v>کله جوب</v>
      </c>
      <c r="H30" s="431">
        <f>payesh!AD15</f>
        <v>0</v>
      </c>
      <c r="I30" s="430" t="str">
        <f>SHG!F29</f>
        <v>کبودبام</v>
      </c>
      <c r="J30" s="432"/>
      <c r="K30" s="430">
        <f>payesh!AD22</f>
        <v>20</v>
      </c>
      <c r="L30" s="430" t="str">
        <f>SHG!P29</f>
        <v>فرشتنه حیدری</v>
      </c>
      <c r="M30" s="430" t="str">
        <f>SHG!Q29</f>
        <v>زهرافاضلی</v>
      </c>
      <c r="N30" s="430" t="str">
        <f>SHG!R29</f>
        <v>زهرا شیرخدا</v>
      </c>
      <c r="O30" s="431">
        <f>SHG!N29</f>
        <v>791529384</v>
      </c>
      <c r="P30" s="430">
        <f>payesh!AD62</f>
        <v>4000000</v>
      </c>
      <c r="Q30" s="433">
        <f>payesh!AD82</f>
        <v>0</v>
      </c>
    </row>
    <row r="31" spans="4:17" ht="18.75" thickBot="1" x14ac:dyDescent="0.45">
      <c r="D31" s="434">
        <f>SHG!B30</f>
        <v>27</v>
      </c>
      <c r="E31" s="428" t="str">
        <f>SHG!C30</f>
        <v>ایلام</v>
      </c>
      <c r="F31" s="422" t="str">
        <f>SHG!D30</f>
        <v>دره شهر</v>
      </c>
      <c r="G31" s="422" t="str">
        <f>SHG!E30</f>
        <v>جهانگیر آباد</v>
      </c>
      <c r="H31" s="423">
        <f>payesh!AE15</f>
        <v>0</v>
      </c>
      <c r="I31" s="422" t="str">
        <f>SHG!F30</f>
        <v>مهرگان</v>
      </c>
      <c r="J31" s="424"/>
      <c r="K31" s="422">
        <f>payesh!AE22</f>
        <v>19</v>
      </c>
      <c r="L31" s="422" t="str">
        <f>SHG!P30</f>
        <v>مهناز زینی وند</v>
      </c>
      <c r="M31" s="422" t="str">
        <f>SHG!Q30</f>
        <v>گیتی حیدری</v>
      </c>
      <c r="N31" s="422" t="str">
        <f>SHG!R30</f>
        <v>فائزه نظری</v>
      </c>
      <c r="O31" s="423">
        <f>SHG!N30</f>
        <v>791606984</v>
      </c>
      <c r="P31" s="422">
        <f>payesh!AE62</f>
        <v>3800000</v>
      </c>
      <c r="Q31" s="425">
        <f>payesh!AE82</f>
        <v>0</v>
      </c>
    </row>
    <row r="32" spans="4:17" ht="18.75" thickBot="1" x14ac:dyDescent="0.45">
      <c r="D32" s="427">
        <f>SHG!B31</f>
        <v>28</v>
      </c>
      <c r="E32" s="429" t="str">
        <f>SHG!C31</f>
        <v>ایلام</v>
      </c>
      <c r="F32" s="430" t="str">
        <f>SHG!D31</f>
        <v>دره شهر</v>
      </c>
      <c r="G32" s="430" t="str">
        <f>SHG!E31</f>
        <v>بهمن آباد</v>
      </c>
      <c r="H32" s="431">
        <f>payesh!AF15</f>
        <v>0</v>
      </c>
      <c r="I32" s="430" t="str">
        <f>SHG!F31</f>
        <v>زاگرس</v>
      </c>
      <c r="J32" s="432"/>
      <c r="K32" s="430">
        <f>payesh!AF22</f>
        <v>25</v>
      </c>
      <c r="L32" s="430" t="str">
        <f>SHG!P31</f>
        <v>مستانه قاسم نسب</v>
      </c>
      <c r="M32" s="430" t="str">
        <f>SHG!Q31</f>
        <v>فرشته رشنو</v>
      </c>
      <c r="N32" s="430" t="str">
        <f>SHG!R31</f>
        <v>عاطفه شیخ محمدی</v>
      </c>
      <c r="O32" s="431">
        <f>SHG!N31</f>
        <v>791461222</v>
      </c>
      <c r="P32" s="430">
        <f>payesh!AF62</f>
        <v>5300000</v>
      </c>
      <c r="Q32" s="433">
        <f>payesh!AF82</f>
        <v>0</v>
      </c>
    </row>
    <row r="33" spans="4:17" ht="18.75" thickBot="1" x14ac:dyDescent="0.45">
      <c r="D33" s="434">
        <f>SHG!B32</f>
        <v>29</v>
      </c>
      <c r="E33" s="428" t="str">
        <f>SHG!C32</f>
        <v>ایلام</v>
      </c>
      <c r="F33" s="422" t="str">
        <f>SHG!D32</f>
        <v>دره شهر</v>
      </c>
      <c r="G33" s="422" t="str">
        <f>SHG!E32</f>
        <v>وزیر آباد</v>
      </c>
      <c r="H33" s="423">
        <f>payesh!AG15</f>
        <v>0</v>
      </c>
      <c r="I33" s="422" t="str">
        <f>SHG!F32</f>
        <v>سیمره وزیرآباد</v>
      </c>
      <c r="J33" s="424"/>
      <c r="K33" s="422">
        <f>payesh!AG22</f>
        <v>19</v>
      </c>
      <c r="L33" s="422" t="str">
        <f>SHG!P32</f>
        <v>صغری نادری</v>
      </c>
      <c r="M33" s="422" t="str">
        <f>SHG!Q32</f>
        <v>کلثوم حاجی</v>
      </c>
      <c r="N33" s="422" t="str">
        <f>SHG!R32</f>
        <v>فریده طهماسبی</v>
      </c>
      <c r="O33" s="423">
        <f>SHG!N32</f>
        <v>791503547</v>
      </c>
      <c r="P33" s="422">
        <f>payesh!AG62</f>
        <v>5700000</v>
      </c>
      <c r="Q33" s="425">
        <f>payesh!AG82</f>
        <v>0</v>
      </c>
    </row>
    <row r="34" spans="4:17" ht="18.75" thickBot="1" x14ac:dyDescent="0.45">
      <c r="D34" s="427">
        <f>SHG!B33</f>
        <v>30</v>
      </c>
      <c r="E34" s="429" t="str">
        <f>SHG!C33</f>
        <v>ایلام</v>
      </c>
      <c r="F34" s="430" t="str">
        <f>SHG!D33</f>
        <v>دره شهر</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2906400000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5627800000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11035600000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21931200000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43732400000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87258400000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174356800000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348543600000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697087200000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1393984400000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2787768800000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5575307600000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11150615200000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22301040400000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44602080800000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89204161600000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178408133200000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356816091400000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713632012800000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1427263885600000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2854527561200000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5709055122400000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1.14181102448E+16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2.28362204896E+16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4.56724409792E+16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9.13448819584E+16</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1.826897639168E+17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3.653795278336E+17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7.307590556672E+17</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1.4615181113344E+18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2.9230362226688E+18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5.8460724453376E+18</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1.16921448906752E+19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2.33842897813504E+19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4.67685795627008E+19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9.35371591254016E+19</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1.870743182508032E+20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3.741486365016064E+20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7.482972730032128E+20</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1.4965945460064256E+21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2.9931890920128512E+21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5.9863781840257024E+21</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1.1972756368051405E+22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2.394551273610281E+22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4.7891025472205619E+22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9.5782050944411238E+22</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1.9156410188882248E+23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3.8312820377764495E+23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7.6625640755528991E+23</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1.5325128151105798E+24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3.0650256302211596E+24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6.1300512604423193E+24</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1.2260102520884639E+25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2.4520205041769277E+25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4.9040410083538554E+25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9.8080820167077108E+25</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1.9616164033415422E+26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3.9232328066830843E+26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7.8464656133661686E+26</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1.5692931226732337E+27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3.1385862453464675E+27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6.2771724906929349E+27</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1.255434498138587E+28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2.510868996277174E+28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5.0217379925543479E+28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1.0043475985108696E+29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2.0086951970217392E+29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4.0173903940434783E+29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8.0347807880869567E+29</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1.6069561576173913E+30</v>
      </c>
    </row>
  </sheetData>
  <sheetProtection algorithmName="SHA-512" hashValue="khohZx91KhGAKOtQDFsYKgAgteKEUKihHR/WBPNWjvwl724A12QjyVAo9ulGaZRDPKJm/JrQn/XNBU4EJeq5Uw==" saltValue="lbpZoz9Bb1XQncmV8MkmnQ=="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فاضل آباد</v>
      </c>
      <c r="AB3" s="209" t="str">
        <f>payesh!F5</f>
        <v>فاضل آباد</v>
      </c>
      <c r="AC3" s="209" t="str">
        <f>payesh!G5</f>
        <v>فاضل آباد</v>
      </c>
      <c r="AD3" s="209" t="str">
        <f>payesh!H5</f>
        <v>جهانگيرآباد</v>
      </c>
      <c r="AE3" s="209" t="str">
        <f>payesh!I5</f>
        <v>جهانگيرآباد</v>
      </c>
      <c r="AF3" s="209" t="str">
        <f>payesh!J5</f>
        <v xml:space="preserve">عباس آباد </v>
      </c>
      <c r="AG3" s="209" t="str">
        <f>payesh!K5</f>
        <v xml:space="preserve">عباس آباد </v>
      </c>
      <c r="AH3" s="209" t="str">
        <f>payesh!L5</f>
        <v xml:space="preserve">عباس آباد </v>
      </c>
      <c r="AI3" s="209" t="str">
        <f>payesh!M5</f>
        <v>وحدت آباد</v>
      </c>
      <c r="AJ3" s="209" t="str">
        <f>payesh!N5</f>
        <v>وحدت آباد</v>
      </c>
      <c r="AK3" s="209" t="str">
        <f>payesh!O5</f>
        <v>فاضل آباد</v>
      </c>
      <c r="AL3" s="209" t="str">
        <f>payesh!P5</f>
        <v>چمژاب</v>
      </c>
      <c r="AM3" s="209" t="str">
        <f>payesh!Q5</f>
        <v>چمژاب</v>
      </c>
      <c r="AN3" s="209" t="str">
        <f>payesh!R5</f>
        <v>چمژاب</v>
      </c>
      <c r="AO3" s="209" t="str">
        <f>payesh!S5</f>
        <v>چمژاب</v>
      </c>
      <c r="AP3" s="209" t="str">
        <f>payesh!T5</f>
        <v>ارمو</v>
      </c>
      <c r="AQ3" s="209" t="str">
        <f>payesh!U5</f>
        <v>ارمو</v>
      </c>
      <c r="AR3" s="209" t="str">
        <f>payesh!V5</f>
        <v>ارمو</v>
      </c>
      <c r="AS3" s="209" t="str">
        <f>payesh!W5</f>
        <v>ارمو</v>
      </c>
      <c r="AT3" s="209" t="str">
        <f>payesh!X5</f>
        <v>ارمو</v>
      </c>
      <c r="AU3" s="209" t="str">
        <f>payesh!Y5</f>
        <v>ارمو</v>
      </c>
      <c r="AV3" s="209" t="str">
        <f>payesh!Z5</f>
        <v>قلعه تسمه</v>
      </c>
      <c r="AW3" s="209" t="str">
        <f>payesh!AA5</f>
        <v>جهادآباد</v>
      </c>
      <c r="AX3" s="209" t="str">
        <f>payesh!AB5</f>
        <v>جهادآباد</v>
      </c>
      <c r="AY3" s="209" t="str">
        <f>payesh!AC5</f>
        <v>قلعه تسمه</v>
      </c>
      <c r="AZ3" s="209" t="str">
        <f>payesh!AD5</f>
        <v>کله جوب</v>
      </c>
      <c r="BA3" s="209" t="str">
        <f>payesh!AE5</f>
        <v>جهانگیر آباد</v>
      </c>
      <c r="BB3" s="209" t="str">
        <f>payesh!AF5</f>
        <v>بهمن آباد</v>
      </c>
      <c r="BC3" s="209" t="str">
        <f>payesh!AG5</f>
        <v>وزیر آباد</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52.5" thickBot="1" x14ac:dyDescent="0.3">
      <c r="C4" s="709" t="str">
        <f>payesh!E4</f>
        <v>دره شهر</v>
      </c>
      <c r="D4" s="710"/>
      <c r="E4" s="710"/>
      <c r="F4" s="710"/>
      <c r="G4" s="710"/>
      <c r="H4" s="710"/>
      <c r="I4" s="710"/>
      <c r="J4" s="710"/>
      <c r="K4" s="710"/>
      <c r="L4" s="711"/>
      <c r="M4" s="718"/>
      <c r="N4" s="719"/>
      <c r="O4" s="719"/>
      <c r="P4" s="719"/>
      <c r="Q4" s="719"/>
      <c r="R4" s="720"/>
      <c r="S4" s="710" t="str">
        <f>C4</f>
        <v>دره شهر</v>
      </c>
      <c r="T4" s="710"/>
      <c r="U4" s="710"/>
      <c r="V4" s="710"/>
      <c r="W4" s="699"/>
      <c r="X4" s="700"/>
      <c r="Y4" s="700"/>
      <c r="Z4" s="701"/>
      <c r="AA4" s="260" t="str">
        <f>payesh!E6</f>
        <v>ياس</v>
      </c>
      <c r="AB4" s="211" t="str">
        <f>payesh!F6</f>
        <v>نرگس</v>
      </c>
      <c r="AC4" s="211" t="str">
        <f>payesh!G6</f>
        <v>لاله</v>
      </c>
      <c r="AD4" s="211" t="str">
        <f>payesh!H6</f>
        <v>ماداکتو</v>
      </c>
      <c r="AE4" s="211" t="str">
        <f>payesh!I6</f>
        <v>کبیرکوه</v>
      </c>
      <c r="AF4" s="211" t="str">
        <f>payesh!J6</f>
        <v>گل محمدی</v>
      </c>
      <c r="AG4" s="211" t="str">
        <f>payesh!K6</f>
        <v>گل مریم</v>
      </c>
      <c r="AH4" s="211" t="str">
        <f>payesh!L6</f>
        <v>گل نیلوفر</v>
      </c>
      <c r="AI4" s="211" t="str">
        <f>payesh!M6</f>
        <v>گل رز</v>
      </c>
      <c r="AJ4" s="211" t="str">
        <f>payesh!N6</f>
        <v>گل ژاله</v>
      </c>
      <c r="AK4" s="211" t="str">
        <f>payesh!O6</f>
        <v>گل نسترن</v>
      </c>
      <c r="AL4" s="211" t="str">
        <f>payesh!P6</f>
        <v>شقایق</v>
      </c>
      <c r="AM4" s="211" t="str">
        <f>payesh!Q6</f>
        <v>سیمره</v>
      </c>
      <c r="AN4" s="211" t="str">
        <f>payesh!R6</f>
        <v>الوند</v>
      </c>
      <c r="AO4" s="211" t="str">
        <f>payesh!S6</f>
        <v>دماوند</v>
      </c>
      <c r="AP4" s="211" t="str">
        <f>payesh!T6</f>
        <v>فرهنگ</v>
      </c>
      <c r="AQ4" s="211" t="str">
        <f>payesh!U6</f>
        <v>ايثارگران</v>
      </c>
      <c r="AR4" s="211" t="str">
        <f>payesh!V6</f>
        <v>اتحاد</v>
      </c>
      <c r="AS4" s="211" t="str">
        <f>payesh!W6</f>
        <v>وحدت</v>
      </c>
      <c r="AT4" s="211" t="str">
        <f>payesh!X6</f>
        <v>تعاون</v>
      </c>
      <c r="AU4" s="211" t="str">
        <f>payesh!Y6</f>
        <v>سرمایه</v>
      </c>
      <c r="AV4" s="211" t="str">
        <f>payesh!Z6</f>
        <v>زنبق</v>
      </c>
      <c r="AW4" s="211" t="str">
        <f>payesh!AA6</f>
        <v>قاصدک</v>
      </c>
      <c r="AX4" s="211" t="str">
        <f>payesh!AB6</f>
        <v>ارکیده</v>
      </c>
      <c r="AY4" s="211" t="str">
        <f>payesh!AC6</f>
        <v>نرگس قلعه تسمه</v>
      </c>
      <c r="AZ4" s="211" t="str">
        <f>payesh!AD6</f>
        <v>کبودبام</v>
      </c>
      <c r="BA4" s="211" t="str">
        <f>payesh!AE6</f>
        <v>مهرگان</v>
      </c>
      <c r="BB4" s="211" t="str">
        <f>payesh!AF6</f>
        <v>زاگرس</v>
      </c>
      <c r="BC4" s="211" t="str">
        <f>payesh!AG6</f>
        <v>سیمره وزیرآباد</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منحل شده</v>
      </c>
      <c r="AB5" s="262" t="str">
        <f>payesh!F18</f>
        <v>ت7</v>
      </c>
      <c r="AC5" s="262" t="str">
        <f>payesh!G18</f>
        <v>ت7</v>
      </c>
      <c r="AD5" s="262" t="str">
        <f>payesh!H18</f>
        <v>ت8</v>
      </c>
      <c r="AE5" s="262" t="str">
        <f>payesh!I18</f>
        <v>ت8</v>
      </c>
      <c r="AF5" s="262" t="str">
        <f>payesh!J18</f>
        <v>منحل</v>
      </c>
      <c r="AG5" s="262" t="str">
        <f>payesh!K18</f>
        <v>منحل</v>
      </c>
      <c r="AH5" s="262">
        <f>payesh!L18</f>
        <v>0</v>
      </c>
      <c r="AI5" s="262" t="str">
        <f>payesh!M18</f>
        <v>ت7</v>
      </c>
      <c r="AJ5" s="262" t="str">
        <f>payesh!N18</f>
        <v>ت4</v>
      </c>
      <c r="AK5" s="262" t="str">
        <f>payesh!O18</f>
        <v>ت4</v>
      </c>
      <c r="AL5" s="262" t="str">
        <f>payesh!P18</f>
        <v>ت4</v>
      </c>
      <c r="AM5" s="262" t="str">
        <f>payesh!Q18</f>
        <v>ت7</v>
      </c>
      <c r="AN5" s="262" t="str">
        <f>payesh!R18</f>
        <v>منحل</v>
      </c>
      <c r="AO5" s="262" t="str">
        <f>payesh!S18</f>
        <v>ت4</v>
      </c>
      <c r="AP5" s="262" t="str">
        <f>payesh!T18</f>
        <v>ت7</v>
      </c>
      <c r="AQ5" s="262" t="str">
        <f>payesh!U18</f>
        <v>ت7</v>
      </c>
      <c r="AR5" s="262" t="str">
        <f>payesh!V18</f>
        <v>ت4</v>
      </c>
      <c r="AS5" s="262" t="str">
        <f>payesh!W18</f>
        <v>ت4</v>
      </c>
      <c r="AT5" s="262" t="str">
        <f>payesh!X18</f>
        <v>ت4</v>
      </c>
      <c r="AU5" s="262" t="str">
        <f>payesh!Y18</f>
        <v>پ11</v>
      </c>
      <c r="AV5" s="262" t="str">
        <f>payesh!Z18</f>
        <v>پ12</v>
      </c>
      <c r="AW5" s="262" t="str">
        <f>payesh!AA18</f>
        <v>پ12</v>
      </c>
      <c r="AX5" s="262" t="str">
        <f>payesh!AB18</f>
        <v>پ12</v>
      </c>
      <c r="AY5" s="262" t="str">
        <f>payesh!AC18</f>
        <v>پ4</v>
      </c>
      <c r="AZ5" s="262" t="str">
        <f>payesh!AD18</f>
        <v>پ4</v>
      </c>
      <c r="BA5" s="262" t="str">
        <f>payesh!AE18</f>
        <v>پ4</v>
      </c>
      <c r="BB5" s="262" t="str">
        <f>payesh!AF18</f>
        <v>پ4</v>
      </c>
      <c r="BC5" s="262" t="str">
        <f>payesh!AG18</f>
        <v>پ5</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8svwr+h8+8N5PV5gOQVtBXVDxUtATawTLuUWAE+gPXAF1BHiAVj1YaW03HV/xw6GTXckMNpprJdGM/M8atmRnA==" saltValue="Z6seVCwmNTuu1vMGcbY3r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2" t="s">
        <v>435</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2" t="s">
        <v>434</v>
      </c>
      <c r="EE3" s="752"/>
      <c r="EF3" s="752"/>
      <c r="EG3" s="752"/>
      <c r="EH3" s="752"/>
      <c r="EI3" s="753"/>
      <c r="EJ3" s="756" t="str">
        <f>ED3</f>
        <v>گزارش پیشرفت مالی تا پایان ……….. ماه ……….- (مبالغ به ریال)</v>
      </c>
      <c r="EK3" s="757"/>
      <c r="EL3" s="757"/>
      <c r="EM3" s="758"/>
    </row>
    <row r="4" spans="2:143" x14ac:dyDescent="0.4">
      <c r="B4" s="747"/>
      <c r="C4" s="750"/>
      <c r="D4" s="575" t="str">
        <f>payesh!E5</f>
        <v>فاضل آباد</v>
      </c>
      <c r="E4" s="576" t="str">
        <f>payesh!F5</f>
        <v>فاضل آباد</v>
      </c>
      <c r="F4" s="576" t="str">
        <f>payesh!G5</f>
        <v>فاضل آباد</v>
      </c>
      <c r="G4" s="576" t="str">
        <f>payesh!H5</f>
        <v>جهانگيرآباد</v>
      </c>
      <c r="H4" s="576" t="str">
        <f>payesh!I5</f>
        <v>جهانگيرآباد</v>
      </c>
      <c r="I4" s="576" t="str">
        <f>payesh!J5</f>
        <v xml:space="preserve">عباس آباد </v>
      </c>
      <c r="J4" s="576" t="str">
        <f>payesh!K5</f>
        <v xml:space="preserve">عباس آباد </v>
      </c>
      <c r="K4" s="576" t="str">
        <f>payesh!L5</f>
        <v xml:space="preserve">عباس آباد </v>
      </c>
      <c r="L4" s="576" t="str">
        <f>payesh!M5</f>
        <v>وحدت آباد</v>
      </c>
      <c r="M4" s="576" t="str">
        <f>payesh!N5</f>
        <v>وحدت آباد</v>
      </c>
      <c r="N4" s="576" t="str">
        <f>payesh!O5</f>
        <v>فاضل آباد</v>
      </c>
      <c r="O4" s="576" t="str">
        <f>payesh!P5</f>
        <v>چمژاب</v>
      </c>
      <c r="P4" s="576" t="str">
        <f>payesh!Q5</f>
        <v>چمژاب</v>
      </c>
      <c r="Q4" s="576" t="str">
        <f>payesh!R5</f>
        <v>چمژاب</v>
      </c>
      <c r="R4" s="576" t="str">
        <f>payesh!S5</f>
        <v>چمژاب</v>
      </c>
      <c r="S4" s="576" t="str">
        <f>payesh!T5</f>
        <v>ارمو</v>
      </c>
      <c r="T4" s="576" t="str">
        <f>payesh!U5</f>
        <v>ارمو</v>
      </c>
      <c r="U4" s="576" t="str">
        <f>payesh!V5</f>
        <v>ارمو</v>
      </c>
      <c r="V4" s="576" t="str">
        <f>payesh!W5</f>
        <v>ارمو</v>
      </c>
      <c r="W4" s="576" t="str">
        <f>payesh!X5</f>
        <v>ارمو</v>
      </c>
      <c r="X4" s="576" t="str">
        <f>payesh!Y5</f>
        <v>ارمو</v>
      </c>
      <c r="Y4" s="576" t="str">
        <f>payesh!Z5</f>
        <v>قلعه تسمه</v>
      </c>
      <c r="Z4" s="576" t="str">
        <f>payesh!AA5</f>
        <v>جهادآباد</v>
      </c>
      <c r="AA4" s="576" t="str">
        <f>payesh!AB5</f>
        <v>جهادآباد</v>
      </c>
      <c r="AB4" s="576" t="str">
        <f>payesh!AC5</f>
        <v>قلعه تسمه</v>
      </c>
      <c r="AC4" s="576" t="str">
        <f>payesh!AD5</f>
        <v>کله جوب</v>
      </c>
      <c r="AD4" s="576" t="str">
        <f>payesh!AE5</f>
        <v>جهانگیر آباد</v>
      </c>
      <c r="AE4" s="576" t="str">
        <f>payesh!AF5</f>
        <v>بهمن آباد</v>
      </c>
      <c r="AF4" s="576" t="str">
        <f>payesh!AG5</f>
        <v>وزیر آباد</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59" t="s">
        <v>427</v>
      </c>
      <c r="EE4" s="754" t="s">
        <v>261</v>
      </c>
      <c r="EF4" s="754" t="s">
        <v>262</v>
      </c>
      <c r="EG4" s="754" t="s">
        <v>263</v>
      </c>
      <c r="EH4" s="754" t="s">
        <v>264</v>
      </c>
      <c r="EI4" s="754" t="s">
        <v>428</v>
      </c>
      <c r="EJ4" s="761" t="s">
        <v>90</v>
      </c>
      <c r="EK4" s="763" t="s">
        <v>279</v>
      </c>
      <c r="EL4" s="763" t="s">
        <v>280</v>
      </c>
      <c r="EM4" s="765" t="s">
        <v>265</v>
      </c>
    </row>
    <row r="5" spans="2:143" ht="34.5" customHeight="1" thickBot="1" x14ac:dyDescent="0.45">
      <c r="B5" s="748"/>
      <c r="C5" s="751"/>
      <c r="D5" s="578" t="str">
        <f>payesh!E6</f>
        <v>ياس</v>
      </c>
      <c r="E5" s="579" t="str">
        <f>payesh!F6</f>
        <v>نرگس</v>
      </c>
      <c r="F5" s="579" t="str">
        <f>payesh!G6</f>
        <v>لاله</v>
      </c>
      <c r="G5" s="579" t="str">
        <f>payesh!H6</f>
        <v>ماداکتو</v>
      </c>
      <c r="H5" s="579" t="str">
        <f>payesh!I6</f>
        <v>کبیرکوه</v>
      </c>
      <c r="I5" s="579" t="str">
        <f>payesh!J6</f>
        <v>گل محمدی</v>
      </c>
      <c r="J5" s="579" t="str">
        <f>payesh!K6</f>
        <v>گل مریم</v>
      </c>
      <c r="K5" s="579" t="str">
        <f>payesh!L6</f>
        <v>گل نیلوفر</v>
      </c>
      <c r="L5" s="579" t="str">
        <f>payesh!M6</f>
        <v>گل رز</v>
      </c>
      <c r="M5" s="579" t="str">
        <f>payesh!N6</f>
        <v>گل ژاله</v>
      </c>
      <c r="N5" s="579" t="str">
        <f>payesh!O6</f>
        <v>گل نسترن</v>
      </c>
      <c r="O5" s="579" t="str">
        <f>payesh!P6</f>
        <v>شقایق</v>
      </c>
      <c r="P5" s="579" t="str">
        <f>payesh!Q6</f>
        <v>سیمره</v>
      </c>
      <c r="Q5" s="579" t="str">
        <f>payesh!R6</f>
        <v>الوند</v>
      </c>
      <c r="R5" s="579" t="str">
        <f>payesh!S6</f>
        <v>دماوند</v>
      </c>
      <c r="S5" s="579" t="str">
        <f>payesh!T6</f>
        <v>فرهنگ</v>
      </c>
      <c r="T5" s="579" t="str">
        <f>payesh!U6</f>
        <v>ايثارگران</v>
      </c>
      <c r="U5" s="579" t="str">
        <f>payesh!V6</f>
        <v>اتحاد</v>
      </c>
      <c r="V5" s="579" t="str">
        <f>payesh!W6</f>
        <v>وحدت</v>
      </c>
      <c r="W5" s="579" t="str">
        <f>payesh!X6</f>
        <v>تعاون</v>
      </c>
      <c r="X5" s="579" t="str">
        <f>payesh!Y6</f>
        <v>سرمایه</v>
      </c>
      <c r="Y5" s="579" t="str">
        <f>payesh!Z6</f>
        <v>زنبق</v>
      </c>
      <c r="Z5" s="579" t="str">
        <f>payesh!AA6</f>
        <v>قاصدک</v>
      </c>
      <c r="AA5" s="579" t="str">
        <f>payesh!AB6</f>
        <v>ارکیده</v>
      </c>
      <c r="AB5" s="579" t="str">
        <f>payesh!AC6</f>
        <v>نرگس قلعه تسمه</v>
      </c>
      <c r="AC5" s="579" t="str">
        <f>payesh!AD6</f>
        <v>کبودبام</v>
      </c>
      <c r="AD5" s="579" t="str">
        <f>payesh!AE6</f>
        <v>مهرگان</v>
      </c>
      <c r="AE5" s="579" t="str">
        <f>payesh!AF6</f>
        <v>زاگرس</v>
      </c>
      <c r="AF5" s="579" t="str">
        <f>payesh!AG6</f>
        <v>سیمره وزیرآباد</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60"/>
      <c r="EE5" s="755"/>
      <c r="EF5" s="755"/>
      <c r="EG5" s="755"/>
      <c r="EH5" s="755"/>
      <c r="EI5" s="755"/>
      <c r="EJ5" s="762"/>
      <c r="EK5" s="764"/>
      <c r="EL5" s="764"/>
      <c r="EM5" s="766"/>
    </row>
    <row r="6" spans="2:143" ht="42.75" x14ac:dyDescent="0.4">
      <c r="B6" s="522">
        <v>1</v>
      </c>
      <c r="C6" s="523" t="s">
        <v>266</v>
      </c>
      <c r="D6" s="524">
        <f>payesh!E147</f>
        <v>0</v>
      </c>
      <c r="E6" s="525">
        <f>payesh!F147</f>
        <v>0</v>
      </c>
      <c r="F6" s="525">
        <f>payesh!G147</f>
        <v>0</v>
      </c>
      <c r="G6" s="525">
        <f>payesh!H147</f>
        <v>0</v>
      </c>
      <c r="H6" s="525">
        <f>payesh!I147</f>
        <v>0</v>
      </c>
      <c r="I6" s="525">
        <f>payesh!J147</f>
        <v>0</v>
      </c>
      <c r="J6" s="525">
        <f>payesh!K147</f>
        <v>0</v>
      </c>
      <c r="K6" s="525">
        <f>payesh!L147</f>
        <v>0</v>
      </c>
      <c r="L6" s="525">
        <f>payesh!M147</f>
        <v>0</v>
      </c>
      <c r="M6" s="525">
        <f>payesh!N147</f>
        <v>0</v>
      </c>
      <c r="N6" s="525">
        <f>payesh!O147</f>
        <v>0</v>
      </c>
      <c r="O6" s="525">
        <f>payesh!P147</f>
        <v>0</v>
      </c>
      <c r="P6" s="525">
        <f>payesh!Q147</f>
        <v>0</v>
      </c>
      <c r="Q6" s="525">
        <f>payesh!R147</f>
        <v>0</v>
      </c>
      <c r="R6" s="525">
        <f>payesh!S147</f>
        <v>0</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f>payesh!E148</f>
        <v>0</v>
      </c>
      <c r="E7" s="534">
        <f>payesh!F148</f>
        <v>0</v>
      </c>
      <c r="F7" s="534">
        <f>payesh!G148</f>
        <v>0</v>
      </c>
      <c r="G7" s="534">
        <f>payesh!H148</f>
        <v>0</v>
      </c>
      <c r="H7" s="534">
        <f>payesh!I148</f>
        <v>0</v>
      </c>
      <c r="I7" s="534">
        <f>payesh!J148</f>
        <v>0</v>
      </c>
      <c r="J7" s="534">
        <f>payesh!K148</f>
        <v>0</v>
      </c>
      <c r="K7" s="534">
        <f>payesh!L148</f>
        <v>0</v>
      </c>
      <c r="L7" s="534">
        <f>payesh!M148</f>
        <v>0</v>
      </c>
      <c r="M7" s="534">
        <f>payesh!N148</f>
        <v>0</v>
      </c>
      <c r="N7" s="534">
        <f>payesh!O148</f>
        <v>0</v>
      </c>
      <c r="O7" s="534">
        <f>payesh!P148</f>
        <v>0</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f>payesh!E149</f>
        <v>0</v>
      </c>
      <c r="E8" s="534">
        <f>payesh!F149</f>
        <v>0</v>
      </c>
      <c r="F8" s="534">
        <f>payesh!G149</f>
        <v>0</v>
      </c>
      <c r="G8" s="534">
        <f>payesh!H149</f>
        <v>0</v>
      </c>
      <c r="H8" s="534">
        <f>payesh!I149</f>
        <v>0</v>
      </c>
      <c r="I8" s="534">
        <f>payesh!J149</f>
        <v>0</v>
      </c>
      <c r="J8" s="534">
        <f>payesh!K149</f>
        <v>0</v>
      </c>
      <c r="K8" s="534">
        <f>payesh!L149</f>
        <v>0</v>
      </c>
      <c r="L8" s="534">
        <f>payesh!M149</f>
        <v>0</v>
      </c>
      <c r="M8" s="534">
        <f>payesh!N149</f>
        <v>0</v>
      </c>
      <c r="N8" s="534">
        <f>payesh!O149</f>
        <v>0</v>
      </c>
      <c r="O8" s="534">
        <f>payesh!P149</f>
        <v>0</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f>payesh!E150</f>
        <v>0</v>
      </c>
      <c r="E9" s="534">
        <f>payesh!F150</f>
        <v>0</v>
      </c>
      <c r="F9" s="534">
        <f>payesh!G150</f>
        <v>0</v>
      </c>
      <c r="G9" s="534">
        <f>payesh!H150</f>
        <v>0</v>
      </c>
      <c r="H9" s="534">
        <f>payesh!I150</f>
        <v>0</v>
      </c>
      <c r="I9" s="534">
        <f>payesh!J150</f>
        <v>0</v>
      </c>
      <c r="J9" s="534">
        <f>payesh!K150</f>
        <v>0</v>
      </c>
      <c r="K9" s="534">
        <f>payesh!L150</f>
        <v>0</v>
      </c>
      <c r="L9" s="534">
        <f>payesh!M150</f>
        <v>0</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f>payesh!E151</f>
        <v>0</v>
      </c>
      <c r="E10" s="534">
        <f>payesh!F151</f>
        <v>0</v>
      </c>
      <c r="F10" s="534">
        <f>payesh!G151</f>
        <v>0</v>
      </c>
      <c r="G10" s="534">
        <f>payesh!H151</f>
        <v>0</v>
      </c>
      <c r="H10" s="534">
        <f>payesh!I151</f>
        <v>0</v>
      </c>
      <c r="I10" s="534">
        <f>payesh!J151</f>
        <v>0</v>
      </c>
      <c r="J10" s="534">
        <f>payesh!K151</f>
        <v>0</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61">
        <f>SUM(ED6:ED11)</f>
        <v>0</v>
      </c>
      <c r="EE12" s="566">
        <f t="shared" ref="EE12:EI12" si="2">SUM(EE6:EE11)</f>
        <v>0</v>
      </c>
      <c r="EF12" s="566">
        <f t="shared" si="2"/>
        <v>0</v>
      </c>
      <c r="EG12" s="566">
        <f t="shared" si="2"/>
        <v>0</v>
      </c>
      <c r="EH12" s="567">
        <f t="shared" si="2"/>
        <v>0</v>
      </c>
      <c r="EI12" s="558">
        <f t="shared" si="2"/>
        <v>0</v>
      </c>
      <c r="EJ12" s="549">
        <f>SUM(EJ6:EJ11)</f>
        <v>0</v>
      </c>
      <c r="EK12" s="573">
        <f t="shared" ref="EK12:EM12" si="3">SUM(EK6:EK11)</f>
        <v>0</v>
      </c>
      <c r="EL12" s="574">
        <f t="shared" si="3"/>
        <v>0</v>
      </c>
      <c r="EM12" s="559">
        <f t="shared" si="3"/>
        <v>0</v>
      </c>
    </row>
    <row r="13" spans="2:143" ht="19.5" thickBot="1" x14ac:dyDescent="0.45">
      <c r="B13" s="728" t="s">
        <v>430</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431</v>
      </c>
      <c r="C15" s="737"/>
      <c r="D15" s="737"/>
      <c r="E15" s="737"/>
      <c r="F15" s="737"/>
      <c r="G15" s="737"/>
      <c r="H15" s="737"/>
      <c r="I15" s="737"/>
      <c r="J15" s="738"/>
      <c r="K15" s="739" t="s">
        <v>432</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433</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sheetProtection algorithmName="SHA-512" hashValue="oHc7p/fZouP34qa0vAJ5wpepL3IESxHuQkSfeS+wFjEzOO7ZGL2x+6j9BgOwvy7l8vay1aevO2WmhixHoe35fQ==" saltValue="QjMeNM5J2j6uXepqV/ncVg=="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2016-08-11T06:49:09Z</dcterms:modified>
</cp:coreProperties>
</file>